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02git\develop\00bid-entry\bid_entry\07申請書\doc\ver8\reg_standard\"/>
    </mc:Choice>
  </mc:AlternateContent>
  <xr:revisionPtr revIDLastSave="0" documentId="13_ncr:1_{6C9E44D4-C00F-4BEA-BDB6-45F559461053}" xr6:coauthVersionLast="47" xr6:coauthVersionMax="47" xr10:uidLastSave="{00000000-0000-0000-0000-000000000000}"/>
  <workbookProtection workbookAlgorithmName="SHA-512" workbookHashValue="rIqfFyWpK/Tz+EpGsRT48QN+vDx4Jd+2cwBhutrdXCJX3twGDWvgz+UCTQyt/LywL6m5u5oawtAB4Ezai2P2nw==" workbookSaltValue="Y+9uj9msxvxw0RQjafsLTA==" workbookSpinCount="100000" lockStructure="1"/>
  <bookViews>
    <workbookView xWindow="-120" yWindow="-12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入力シート!$A$236</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26" i="1" l="1"/>
  <c r="A521" i="1"/>
  <c r="A514" i="1"/>
  <c r="A513" i="1"/>
  <c r="A510" i="1"/>
  <c r="A508" i="1"/>
  <c r="A507" i="1"/>
  <c r="A504" i="1"/>
  <c r="A503" i="1"/>
  <c r="A496" i="1"/>
  <c r="A494" i="1"/>
  <c r="A493" i="1"/>
  <c r="A491" i="1"/>
  <c r="A490" i="1"/>
  <c r="A489" i="1"/>
  <c r="A478" i="1"/>
  <c r="A477" i="1"/>
  <c r="A470" i="1"/>
  <c r="A469" i="1"/>
  <c r="A467" i="1"/>
  <c r="A466" i="1"/>
  <c r="A462" i="1"/>
  <c r="A461" i="1"/>
  <c r="A455" i="1"/>
  <c r="A452" i="1"/>
  <c r="A451" i="1"/>
  <c r="A438" i="1"/>
  <c r="A437" i="1"/>
  <c r="A434" i="1"/>
  <c r="A433" i="1"/>
  <c r="A430" i="1"/>
  <c r="A429" i="1"/>
  <c r="A421" i="1"/>
  <c r="A416" i="1"/>
  <c r="A415" i="1"/>
  <c r="A409" i="1"/>
  <c r="A408" i="1"/>
  <c r="A405" i="1"/>
  <c r="A404" i="1"/>
  <c r="A398" i="1"/>
  <c r="A390" i="1"/>
  <c r="A384" i="1"/>
  <c r="A375" i="1"/>
  <c r="A371" i="1"/>
  <c r="A367" i="1"/>
  <c r="A358" i="1"/>
  <c r="A353" i="1"/>
  <c r="A344" i="1"/>
  <c r="A334" i="1"/>
  <c r="A333" i="1"/>
  <c r="A328" i="1"/>
  <c r="A327" i="1"/>
  <c r="A326" i="1"/>
  <c r="A324" i="1"/>
  <c r="A323" i="1"/>
  <c r="A320" i="1"/>
  <c r="A318" i="1"/>
  <c r="A312" i="1"/>
  <c r="A310" i="1"/>
  <c r="A305" i="1"/>
  <c r="A299" i="1"/>
  <c r="A298" i="1"/>
  <c r="A293" i="1"/>
  <c r="A291" i="1"/>
  <c r="A288" i="1"/>
  <c r="A286" i="1"/>
  <c r="A285" i="1"/>
  <c r="A279" i="1"/>
  <c r="A271" i="1"/>
  <c r="A268" i="1"/>
  <c r="A267" i="1"/>
  <c r="A264" i="1"/>
  <c r="A263" i="1"/>
  <c r="A257" i="1"/>
  <c r="A252" i="1"/>
  <c r="A251" i="1"/>
  <c r="A247" i="1"/>
  <c r="A239" i="1"/>
  <c r="A236"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AB526" i="1"/>
  <c r="AB514" i="1"/>
  <c r="AB510" i="1"/>
  <c r="AB508" i="1"/>
  <c r="AB504" i="1"/>
  <c r="AB496" i="1"/>
  <c r="AB494" i="1"/>
  <c r="AB491" i="1"/>
  <c r="AB490" i="1"/>
  <c r="AB478" i="1"/>
  <c r="AB470" i="1"/>
  <c r="AB467" i="1"/>
  <c r="AB462" i="1"/>
  <c r="AB455" i="1"/>
  <c r="AB452" i="1"/>
  <c r="AB438" i="1"/>
  <c r="AB434" i="1"/>
  <c r="AB430" i="1"/>
  <c r="AB421" i="1"/>
  <c r="AB416" i="1"/>
  <c r="AB409" i="1"/>
  <c r="AB405" i="1"/>
  <c r="AB398" i="1"/>
  <c r="AB390" i="1"/>
  <c r="AB384" i="1"/>
  <c r="AB375" i="1"/>
  <c r="AB371" i="1"/>
  <c r="AB367" i="1"/>
  <c r="AB358" i="1"/>
  <c r="AB353" i="1"/>
  <c r="AB344" i="1"/>
  <c r="AB334" i="1"/>
  <c r="AB328" i="1"/>
  <c r="AB327" i="1"/>
  <c r="AB324" i="1"/>
  <c r="AB320" i="1"/>
  <c r="AB318" i="1"/>
  <c r="AB312" i="1"/>
  <c r="AB305" i="1"/>
  <c r="AB299" i="1"/>
  <c r="AB293" i="1"/>
  <c r="AB291" i="1"/>
  <c r="AB288" i="1"/>
  <c r="AB286" i="1"/>
  <c r="AB279" i="1"/>
  <c r="AB271" i="1"/>
  <c r="AB268" i="1"/>
  <c r="AB264" i="1"/>
  <c r="AB257" i="1"/>
  <c r="AB252" i="1"/>
  <c r="AB247" i="1"/>
  <c r="AB239" i="1"/>
  <c r="AC494" i="1" l="1"/>
  <c r="AC495" i="1" s="1"/>
  <c r="AC358" i="1"/>
  <c r="AC359" i="1" s="1"/>
  <c r="AC360" i="1" s="1"/>
  <c r="AC361" i="1" s="1"/>
  <c r="AC362" i="1" s="1"/>
  <c r="AC363" i="1" s="1"/>
  <c r="AC364" i="1" s="1"/>
  <c r="AC365" i="1" s="1"/>
  <c r="AC366" i="1" s="1"/>
  <c r="AC462" i="1"/>
  <c r="AC463" i="1" s="1"/>
  <c r="AC464" i="1" s="1"/>
  <c r="AC465" i="1" s="1"/>
  <c r="AC466" i="1" s="1"/>
  <c r="AC508" i="1"/>
  <c r="AC509" i="1" s="1"/>
  <c r="AC491" i="1"/>
  <c r="AC492" i="1" s="1"/>
  <c r="AC493" i="1" s="1"/>
  <c r="AC490" i="1"/>
  <c r="AC455" i="1"/>
  <c r="AC456" i="1" s="1"/>
  <c r="AC457" i="1" s="1"/>
  <c r="AC458" i="1" s="1"/>
  <c r="AC459" i="1" s="1"/>
  <c r="AC460" i="1" s="1"/>
  <c r="AC461" i="1" s="1"/>
  <c r="AC334" i="1"/>
  <c r="AC335" i="1" s="1"/>
  <c r="AC336" i="1" s="1"/>
  <c r="AC337" i="1" s="1"/>
  <c r="AC338" i="1" s="1"/>
  <c r="AC339" i="1" s="1"/>
  <c r="AC340" i="1" s="1"/>
  <c r="AC341" i="1" s="1"/>
  <c r="AC342" i="1" s="1"/>
  <c r="AC343" i="1" s="1"/>
  <c r="AC257" i="1"/>
  <c r="AC258" i="1" s="1"/>
  <c r="AC259" i="1" s="1"/>
  <c r="AC260" i="1" s="1"/>
  <c r="AC261" i="1" s="1"/>
  <c r="AC262" i="1" s="1"/>
  <c r="AC263" i="1" s="1"/>
  <c r="AC430" i="1"/>
  <c r="AC431" i="1" s="1"/>
  <c r="AC432" i="1" s="1"/>
  <c r="AC433" i="1" s="1"/>
  <c r="AC452" i="1"/>
  <c r="AC453" i="1" s="1"/>
  <c r="AC454" i="1" s="1"/>
  <c r="AC344" i="1"/>
  <c r="AC345" i="1" s="1"/>
  <c r="AC346" i="1" s="1"/>
  <c r="AC347" i="1" s="1"/>
  <c r="AC348" i="1" s="1"/>
  <c r="AC349" i="1" s="1"/>
  <c r="AC350" i="1" s="1"/>
  <c r="AC351" i="1" s="1"/>
  <c r="AC352" i="1" s="1"/>
  <c r="AC470" i="1"/>
  <c r="AC471" i="1" s="1"/>
  <c r="AC472" i="1" s="1"/>
  <c r="AC473" i="1" s="1"/>
  <c r="AC474" i="1" s="1"/>
  <c r="AC475" i="1" s="1"/>
  <c r="AC476" i="1" s="1"/>
  <c r="AC477" i="1" s="1"/>
  <c r="AC324" i="1"/>
  <c r="AC325" i="1" s="1"/>
  <c r="AC326" i="1" s="1"/>
  <c r="AC421" i="1"/>
  <c r="AC422" i="1" s="1"/>
  <c r="AC423" i="1" s="1"/>
  <c r="AC424" i="1" s="1"/>
  <c r="AC425" i="1" s="1"/>
  <c r="AC426" i="1" s="1"/>
  <c r="AC427" i="1" s="1"/>
  <c r="AC428" i="1" s="1"/>
  <c r="AC429" i="1" s="1"/>
  <c r="AC434" i="1"/>
  <c r="AC435" i="1" s="1"/>
  <c r="AC436" i="1" s="1"/>
  <c r="AC437" i="1" s="1"/>
  <c r="AC438" i="1"/>
  <c r="AC439" i="1" s="1"/>
  <c r="AC440" i="1" s="1"/>
  <c r="AC441" i="1" s="1"/>
  <c r="AC442" i="1" s="1"/>
  <c r="AC443" i="1" s="1"/>
  <c r="AC444" i="1" s="1"/>
  <c r="AC445" i="1" s="1"/>
  <c r="AC446" i="1" s="1"/>
  <c r="AC447" i="1" s="1"/>
  <c r="AC448" i="1" s="1"/>
  <c r="AC449" i="1" s="1"/>
  <c r="AC450" i="1" s="1"/>
  <c r="AC451" i="1" s="1"/>
  <c r="AC371" i="1"/>
  <c r="AC372" i="1" s="1"/>
  <c r="AC373" i="1" s="1"/>
  <c r="AC374" i="1" s="1"/>
  <c r="AC271" i="1"/>
  <c r="AC272" i="1" s="1"/>
  <c r="AC273" i="1" s="1"/>
  <c r="AC274" i="1" s="1"/>
  <c r="AC275" i="1" s="1"/>
  <c r="AC276" i="1" s="1"/>
  <c r="AC277" i="1" s="1"/>
  <c r="AC278" i="1" s="1"/>
  <c r="AC496" i="1"/>
  <c r="AC497" i="1" s="1"/>
  <c r="AC498" i="1" s="1"/>
  <c r="AC499" i="1" s="1"/>
  <c r="AC500" i="1" s="1"/>
  <c r="AC501" i="1" s="1"/>
  <c r="AC502" i="1" s="1"/>
  <c r="AC503" i="1" s="1"/>
  <c r="AC279" i="1"/>
  <c r="AC280" i="1" s="1"/>
  <c r="AC281" i="1" s="1"/>
  <c r="AC282" i="1" s="1"/>
  <c r="AC283" i="1" s="1"/>
  <c r="AC284" i="1" s="1"/>
  <c r="AC285" i="1" s="1"/>
  <c r="AC504" i="1"/>
  <c r="AC505" i="1" s="1"/>
  <c r="AC506" i="1" s="1"/>
  <c r="AC507" i="1" s="1"/>
  <c r="AC467" i="1"/>
  <c r="AC468" i="1" s="1"/>
  <c r="AC469" i="1" s="1"/>
  <c r="AC478" i="1"/>
  <c r="AC479" i="1" s="1"/>
  <c r="AC480" i="1" s="1"/>
  <c r="AC481" i="1" s="1"/>
  <c r="AC482" i="1" s="1"/>
  <c r="AC483" i="1" s="1"/>
  <c r="AC484" i="1" s="1"/>
  <c r="AC485" i="1" s="1"/>
  <c r="AC486" i="1" s="1"/>
  <c r="AC487" i="1" s="1"/>
  <c r="AC488" i="1" s="1"/>
  <c r="AC489" i="1" s="1"/>
  <c r="AC375" i="1"/>
  <c r="AC376" i="1" s="1"/>
  <c r="AC377" i="1" s="1"/>
  <c r="AC378" i="1" s="1"/>
  <c r="AC379" i="1" s="1"/>
  <c r="AC380" i="1" s="1"/>
  <c r="AC381" i="1" s="1"/>
  <c r="AC382" i="1" s="1"/>
  <c r="AC383" i="1" s="1"/>
  <c r="AC367" i="1"/>
  <c r="AC368" i="1" s="1"/>
  <c r="AC369" i="1" s="1"/>
  <c r="AC370" i="1" s="1"/>
  <c r="AC510" i="1"/>
  <c r="AC511" i="1" s="1"/>
  <c r="AC512" i="1" s="1"/>
  <c r="AC513" i="1" s="1"/>
  <c r="AC288" i="1"/>
  <c r="AC289" i="1" s="1"/>
  <c r="AC290" i="1" s="1"/>
  <c r="AC514" i="1"/>
  <c r="AC515" i="1" s="1"/>
  <c r="AC516" i="1" s="1"/>
  <c r="AC517" i="1" s="1"/>
  <c r="AC518" i="1" s="1"/>
  <c r="AC519" i="1" s="1"/>
  <c r="AC520" i="1" s="1"/>
  <c r="AC521" i="1" s="1"/>
  <c r="AC293" i="1"/>
  <c r="AC294" i="1" s="1"/>
  <c r="AC295" i="1" s="1"/>
  <c r="AC296" i="1" s="1"/>
  <c r="AC297" i="1" s="1"/>
  <c r="AC298" i="1" s="1"/>
  <c r="AC384" i="1"/>
  <c r="AC385" i="1" s="1"/>
  <c r="AC386" i="1" s="1"/>
  <c r="AC387" i="1" s="1"/>
  <c r="AC388" i="1" s="1"/>
  <c r="AC389" i="1" s="1"/>
  <c r="AC398" i="1"/>
  <c r="AC399" i="1" s="1"/>
  <c r="AC400" i="1" s="1"/>
  <c r="AC401" i="1" s="1"/>
  <c r="AC402" i="1" s="1"/>
  <c r="AC403" i="1" s="1"/>
  <c r="AC404" i="1" s="1"/>
  <c r="AC409" i="1"/>
  <c r="AC410" i="1" s="1"/>
  <c r="AC411" i="1" s="1"/>
  <c r="AC412" i="1" s="1"/>
  <c r="AC413" i="1" s="1"/>
  <c r="AC414" i="1" s="1"/>
  <c r="AC415" i="1" s="1"/>
  <c r="AC299" i="1"/>
  <c r="AC300" i="1" s="1"/>
  <c r="AC301" i="1" s="1"/>
  <c r="AC302" i="1" s="1"/>
  <c r="AC303" i="1" s="1"/>
  <c r="AC304" i="1" s="1"/>
  <c r="AC416" i="1"/>
  <c r="AC305" i="1"/>
  <c r="AC306" i="1" s="1"/>
  <c r="AC307" i="1" s="1"/>
  <c r="AC308" i="1" s="1"/>
  <c r="AC309" i="1" s="1"/>
  <c r="AC310" i="1" s="1"/>
  <c r="AC311" i="1" s="1"/>
  <c r="AC286" i="1"/>
  <c r="AC287" i="1" s="1"/>
  <c r="AC390" i="1"/>
  <c r="AC391" i="1" s="1"/>
  <c r="AC392" i="1" s="1"/>
  <c r="AC393" i="1" s="1"/>
  <c r="AC394" i="1" s="1"/>
  <c r="AC395" i="1" s="1"/>
  <c r="AC396" i="1" s="1"/>
  <c r="AC397" i="1" s="1"/>
  <c r="AC312" i="1"/>
  <c r="AC313" i="1" s="1"/>
  <c r="AC314" i="1" s="1"/>
  <c r="AC315" i="1" s="1"/>
  <c r="AC316" i="1" s="1"/>
  <c r="AC317" i="1" s="1"/>
  <c r="AC318" i="1"/>
  <c r="AC319" i="1" s="1"/>
  <c r="AC320" i="1"/>
  <c r="AC321" i="1" s="1"/>
  <c r="AC322" i="1" s="1"/>
  <c r="AC323" i="1" s="1"/>
  <c r="AC327" i="1"/>
  <c r="AC328" i="1"/>
  <c r="AC329" i="1" s="1"/>
  <c r="AC330" i="1" s="1"/>
  <c r="AC331" i="1" s="1"/>
  <c r="AC332" i="1" s="1"/>
  <c r="AC333" i="1" s="1"/>
  <c r="AC353" i="1"/>
  <c r="AC354" i="1" s="1"/>
  <c r="AC355" i="1" s="1"/>
  <c r="AC356" i="1" s="1"/>
  <c r="AC357" i="1" s="1"/>
  <c r="AC264" i="1"/>
  <c r="AC265" i="1" s="1"/>
  <c r="AC266" i="1" s="1"/>
  <c r="AC267" i="1" s="1"/>
  <c r="AC268" i="1"/>
  <c r="AC269" i="1" s="1"/>
  <c r="AC270" i="1" s="1"/>
  <c r="AC291" i="1"/>
  <c r="AC292" i="1" s="1"/>
  <c r="AC405" i="1"/>
  <c r="AC406" i="1" s="1"/>
  <c r="AC407" i="1" s="1"/>
  <c r="AC408" i="1" s="1"/>
  <c r="AC247" i="1"/>
  <c r="AC248" i="1" s="1"/>
  <c r="AC249" i="1" s="1"/>
  <c r="AC250" i="1" s="1"/>
  <c r="AC251" i="1" s="1"/>
  <c r="AC252" i="1"/>
  <c r="AC526" i="1"/>
  <c r="AC239" i="1" l="1"/>
  <c r="AC240" i="1" s="1"/>
  <c r="AC241" i="1" s="1"/>
  <c r="AC242" i="1" s="1"/>
  <c r="AC243" i="1" s="1"/>
  <c r="AC244" i="1" s="1"/>
  <c r="AC245" i="1" s="1"/>
  <c r="AC246" i="1" s="1"/>
  <c r="J177" i="1" l="1"/>
  <c r="J192" i="1" l="1"/>
  <c r="J194" i="1" l="1"/>
  <c r="I220" i="1" l="1"/>
  <c r="I232" i="1"/>
  <c r="I214" i="1" l="1"/>
  <c r="I203" i="1"/>
  <c r="D114" i="1"/>
  <c r="D116" i="1" s="1"/>
  <c r="D118" i="1" s="1"/>
  <c r="D120" i="1" s="1"/>
  <c r="D122" i="1" s="1"/>
  <c r="D124" i="1" s="1"/>
  <c r="D126" i="1" s="1"/>
  <c r="J198" i="1" l="1"/>
  <c r="J196" i="1"/>
  <c r="A2" i="2" l="1"/>
  <c r="A1" i="2"/>
</calcChain>
</file>

<file path=xl/sharedStrings.xml><?xml version="1.0" encoding="utf-8"?>
<sst xmlns="http://schemas.openxmlformats.org/spreadsheetml/2006/main" count="544" uniqueCount="462">
  <si>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</si>
  <si>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</si>
  <si>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</si>
  <si>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</si>
  <si>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</si>
  <si>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</si>
  <si>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</si>
  <si>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</si>
  <si>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</si>
  <si>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</si>
  <si>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</si>
  <si>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</si>
  <si>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</si>
  <si>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</si>
  <si>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</si>
  <si>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リストから選択してください。</t>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</si>
  <si>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</si>
  <si>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</si>
  <si>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</si>
  <si>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</si>
  <si>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</si>
  <si>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</si>
  <si>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</si>
  <si>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</si>
  <si>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</si>
  <si>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</si>
  <si>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</si>
  <si>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</si>
  <si>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</si>
  <si>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</si>
  <si>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</si>
  <si>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</si>
  <si>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</si>
  <si>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</si>
  <si>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</si>
  <si>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</si>
  <si>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</si>
  <si>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</si>
  <si>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F.業種情報</t>
    <rPh sb="2" eb="4">
      <t>ギョウシュ</t>
    </rPh>
    <rPh sb="4" eb="6">
      <t>ジョウホウ</t>
    </rPh>
    <phoneticPr fontId="5"/>
  </si>
  <si>
    <t>フォーム印刷</t>
  </si>
  <si>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</si>
  <si>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</si>
  <si>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</si>
  <si>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</si>
  <si>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</si>
  <si>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</si>
  <si>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</si>
  <si>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</si>
  <si>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</si>
  <si>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</si>
  <si>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</si>
  <si>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</si>
  <si>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</si>
  <si>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</si>
  <si>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</si>
  <si>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</si>
  <si>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</si>
  <si>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</si>
  <si>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</si>
  <si>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</si>
  <si>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</si>
  <si>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</si>
  <si>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</si>
  <si>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</si>
  <si>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</si>
  <si>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</si>
  <si>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</si>
  <si>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</si>
  <si>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</si>
  <si>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</si>
  <si>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</si>
  <si>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</si>
  <si>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</si>
  <si>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</si>
  <si>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</si>
  <si>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</si>
  <si>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</si>
  <si>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</si>
  <si>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</si>
  <si>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</si>
  <si>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</si>
  <si>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</si>
  <si>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</si>
  <si>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</si>
  <si>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</si>
  <si>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</si>
  <si>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</si>
  <si>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</si>
  <si>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</si>
  <si>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</si>
  <si>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</si>
  <si>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</si>
  <si>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</si>
  <si>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</si>
  <si>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</si>
  <si>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</si>
  <si>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</si>
  <si>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</si>
  <si>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</si>
  <si>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</si>
  <si>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</si>
  <si>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</si>
  <si>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</si>
  <si>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</si>
  <si>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</si>
  <si>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</si>
  <si>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事業協同組合、企業組合、協業組合等で官公需適格組合証明を受けている場合は番号を入力してください。</t>
    <phoneticPr fontId="5"/>
  </si>
  <si>
    <t>例)2025/4/1、R7/4/1</t>
    <phoneticPr fontId="5"/>
  </si>
  <si>
    <t>例)2025/4/1</t>
    <phoneticPr fontId="5"/>
  </si>
  <si>
    <t>印刷</t>
    <rPh sb="0" eb="2">
      <t>インサツ</t>
    </rPh>
    <phoneticPr fontId="5"/>
  </si>
  <si>
    <t>活版印刷</t>
  </si>
  <si>
    <t>グラビア印刷</t>
  </si>
  <si>
    <t>オフセット印刷</t>
  </si>
  <si>
    <t>封筒</t>
  </si>
  <si>
    <t>製本</t>
  </si>
  <si>
    <t>ダイレクト印刷</t>
  </si>
  <si>
    <t>地図・航空写真</t>
    <rPh sb="0" eb="2">
      <t>チズ</t>
    </rPh>
    <rPh sb="3" eb="5">
      <t>コウクウ</t>
    </rPh>
    <rPh sb="5" eb="7">
      <t>シャシン</t>
    </rPh>
    <phoneticPr fontId="23"/>
  </si>
  <si>
    <t>地図製作</t>
  </si>
  <si>
    <t>図面製作</t>
  </si>
  <si>
    <t>写図</t>
  </si>
  <si>
    <t>航空写真</t>
  </si>
  <si>
    <t>事務機器</t>
    <rPh sb="0" eb="2">
      <t>ジム</t>
    </rPh>
    <rPh sb="2" eb="4">
      <t>キキ</t>
    </rPh>
    <phoneticPr fontId="23"/>
  </si>
  <si>
    <t>事務用品</t>
  </si>
  <si>
    <t>鋼製什機</t>
  </si>
  <si>
    <t>事務用家具</t>
  </si>
  <si>
    <t>和洋紙</t>
  </si>
  <si>
    <t>印章</t>
  </si>
  <si>
    <t>ＯＡ機器</t>
  </si>
  <si>
    <t>教育機器</t>
    <rPh sb="0" eb="2">
      <t>キョウイク</t>
    </rPh>
    <rPh sb="2" eb="4">
      <t>キキ</t>
    </rPh>
    <phoneticPr fontId="23"/>
  </si>
  <si>
    <t>学校教材</t>
  </si>
  <si>
    <t>教育機器</t>
  </si>
  <si>
    <t>保育教材・遊具・玩具</t>
  </si>
  <si>
    <t>書籍</t>
    <rPh sb="0" eb="2">
      <t>ショセキ</t>
    </rPh>
    <phoneticPr fontId="23"/>
  </si>
  <si>
    <t>図書</t>
  </si>
  <si>
    <t>雑誌・刊行物</t>
  </si>
  <si>
    <t>映像ソフト</t>
  </si>
  <si>
    <t>理化学医薬・保健機器</t>
    <rPh sb="0" eb="3">
      <t>リカガク</t>
    </rPh>
    <rPh sb="3" eb="5">
      <t>イヤク</t>
    </rPh>
    <rPh sb="6" eb="8">
      <t>ホケン</t>
    </rPh>
    <rPh sb="8" eb="10">
      <t>キキ</t>
    </rPh>
    <phoneticPr fontId="23"/>
  </si>
  <si>
    <t>理化学機器</t>
  </si>
  <si>
    <t>計測機器</t>
  </si>
  <si>
    <t>実験機器</t>
  </si>
  <si>
    <t>測量機器</t>
  </si>
  <si>
    <t>医療機器</t>
  </si>
  <si>
    <t>光学機器</t>
  </si>
  <si>
    <t>介護用機器</t>
  </si>
  <si>
    <t>補装具</t>
  </si>
  <si>
    <t>薬品</t>
    <rPh sb="0" eb="2">
      <t>ヤクヒン</t>
    </rPh>
    <phoneticPr fontId="23"/>
  </si>
  <si>
    <t>医療用薬品</t>
  </si>
  <si>
    <t>工業用薬品</t>
  </si>
  <si>
    <t>農業用薬品</t>
  </si>
  <si>
    <t>動物用薬品</t>
  </si>
  <si>
    <t>ガス類</t>
  </si>
  <si>
    <t>衛生用品</t>
  </si>
  <si>
    <t>電気・通信機器</t>
    <rPh sb="0" eb="2">
      <t>デンキ</t>
    </rPh>
    <rPh sb="3" eb="5">
      <t>ツウシン</t>
    </rPh>
    <rPh sb="5" eb="7">
      <t>キキ</t>
    </rPh>
    <phoneticPr fontId="23"/>
  </si>
  <si>
    <t>電気器具</t>
  </si>
  <si>
    <t>放送・通信用機器</t>
  </si>
  <si>
    <t>産業用機械</t>
    <rPh sb="0" eb="3">
      <t>サンギョウヨウ</t>
    </rPh>
    <rPh sb="3" eb="5">
      <t>キカイ</t>
    </rPh>
    <phoneticPr fontId="23"/>
  </si>
  <si>
    <t>産業機械</t>
  </si>
  <si>
    <t>建設用機械</t>
  </si>
  <si>
    <t>工作用機械</t>
  </si>
  <si>
    <t>農業用機器</t>
    <rPh sb="0" eb="3">
      <t>ノウギョウヨウ</t>
    </rPh>
    <rPh sb="3" eb="5">
      <t>キキ</t>
    </rPh>
    <phoneticPr fontId="23"/>
  </si>
  <si>
    <t>林業用機器</t>
  </si>
  <si>
    <t>農林業用機械</t>
  </si>
  <si>
    <t>農林業用用品</t>
    <rPh sb="0" eb="3">
      <t>ノウリンギョウ</t>
    </rPh>
    <rPh sb="3" eb="4">
      <t>ヨウ</t>
    </rPh>
    <rPh sb="4" eb="6">
      <t>ヨウヒン</t>
    </rPh>
    <phoneticPr fontId="23"/>
  </si>
  <si>
    <t>種苗</t>
  </si>
  <si>
    <t>肥料</t>
  </si>
  <si>
    <t>飼料</t>
  </si>
  <si>
    <t>園芸資材</t>
  </si>
  <si>
    <t>花き類</t>
  </si>
  <si>
    <t>車両類</t>
    <rPh sb="0" eb="2">
      <t>シャリョウ</t>
    </rPh>
    <rPh sb="2" eb="3">
      <t>ルイ</t>
    </rPh>
    <phoneticPr fontId="23"/>
  </si>
  <si>
    <t>自動車</t>
  </si>
  <si>
    <t>二輪車</t>
  </si>
  <si>
    <t>特殊自動車</t>
  </si>
  <si>
    <t>自転車</t>
  </si>
  <si>
    <t>自動車部品</t>
  </si>
  <si>
    <t>タイヤ</t>
  </si>
  <si>
    <t>燃料類</t>
    <rPh sb="0" eb="2">
      <t>ネンリョウ</t>
    </rPh>
    <rPh sb="2" eb="3">
      <t>ルイ</t>
    </rPh>
    <phoneticPr fontId="23"/>
  </si>
  <si>
    <t>ガソリン・軽油</t>
  </si>
  <si>
    <t>重油</t>
  </si>
  <si>
    <t>灯油</t>
  </si>
  <si>
    <t>燃料用ガス</t>
  </si>
  <si>
    <t>薪炭</t>
  </si>
  <si>
    <t>石油器具</t>
  </si>
  <si>
    <t>厨房機器</t>
    <rPh sb="0" eb="2">
      <t>チュウボウ</t>
    </rPh>
    <rPh sb="2" eb="4">
      <t>キキ</t>
    </rPh>
    <phoneticPr fontId="23"/>
  </si>
  <si>
    <t>調理台</t>
  </si>
  <si>
    <t>流し台・洗面台</t>
  </si>
  <si>
    <t>給湯器</t>
  </si>
  <si>
    <t>調理機器</t>
  </si>
  <si>
    <t>厨房用食器</t>
  </si>
  <si>
    <t>ガス器具</t>
  </si>
  <si>
    <t>食料品</t>
    <rPh sb="0" eb="3">
      <t>ショクリョウヒン</t>
    </rPh>
    <phoneticPr fontId="23"/>
  </si>
  <si>
    <t>食料品</t>
  </si>
  <si>
    <t>お茶</t>
  </si>
  <si>
    <t>運動用品</t>
    <rPh sb="0" eb="2">
      <t>ウンドウ</t>
    </rPh>
    <rPh sb="2" eb="4">
      <t>ヨウヒン</t>
    </rPh>
    <phoneticPr fontId="23"/>
  </si>
  <si>
    <t>運動器具</t>
  </si>
  <si>
    <t>武道用品</t>
  </si>
  <si>
    <t>キャンプ・登山用品</t>
  </si>
  <si>
    <t>音楽用品</t>
    <rPh sb="0" eb="2">
      <t>オンガク</t>
    </rPh>
    <rPh sb="2" eb="4">
      <t>ヨウヒン</t>
    </rPh>
    <phoneticPr fontId="23"/>
  </si>
  <si>
    <t>楽器・楽譜</t>
  </si>
  <si>
    <t>レコード・音楽ＣＤ等</t>
  </si>
  <si>
    <t>百貨店</t>
    <rPh sb="0" eb="3">
      <t>ヒャッカテン</t>
    </rPh>
    <phoneticPr fontId="23"/>
  </si>
  <si>
    <t>ギフト製品、百貨</t>
  </si>
  <si>
    <t>繊維製品</t>
    <rPh sb="0" eb="2">
      <t>センイ</t>
    </rPh>
    <rPh sb="2" eb="4">
      <t>セイヒン</t>
    </rPh>
    <phoneticPr fontId="23"/>
  </si>
  <si>
    <t>制服</t>
  </si>
  <si>
    <t>作業服・事務服</t>
  </si>
  <si>
    <t>白衣</t>
  </si>
  <si>
    <t>寝具類</t>
  </si>
  <si>
    <t>帽子</t>
  </si>
  <si>
    <t>室内装飾品</t>
    <rPh sb="0" eb="2">
      <t>シツナイ</t>
    </rPh>
    <rPh sb="2" eb="5">
      <t>ソウショクヒン</t>
    </rPh>
    <phoneticPr fontId="23"/>
  </si>
  <si>
    <t>カーテン</t>
  </si>
  <si>
    <t>じゅうたん</t>
  </si>
  <si>
    <t>ブラインド</t>
  </si>
  <si>
    <t>椅子カバー</t>
  </si>
  <si>
    <t>どん帳</t>
  </si>
  <si>
    <t>暗幕</t>
  </si>
  <si>
    <t>テント</t>
  </si>
  <si>
    <t>シート類</t>
  </si>
  <si>
    <t>家具類</t>
  </si>
  <si>
    <t>木工製品製造</t>
  </si>
  <si>
    <t>写真</t>
    <rPh sb="0" eb="2">
      <t>シャシン</t>
    </rPh>
    <phoneticPr fontId="23"/>
  </si>
  <si>
    <t>写真機</t>
  </si>
  <si>
    <t>撮影機</t>
  </si>
  <si>
    <t>映写機</t>
  </si>
  <si>
    <t>フィルム</t>
  </si>
  <si>
    <t>写真材料</t>
  </si>
  <si>
    <t>ＤＰＥ</t>
  </si>
  <si>
    <t>マイクロ写真機</t>
  </si>
  <si>
    <t>青焼き</t>
  </si>
  <si>
    <t>カラーコピー</t>
  </si>
  <si>
    <t>記念品・時計</t>
    <rPh sb="0" eb="3">
      <t>キネンヒン</t>
    </rPh>
    <rPh sb="4" eb="6">
      <t>トケイ</t>
    </rPh>
    <phoneticPr fontId="23"/>
  </si>
  <si>
    <t>記章</t>
  </si>
  <si>
    <t>カップ・トロフィー・楯</t>
  </si>
  <si>
    <t>記念品</t>
  </si>
  <si>
    <t>時計</t>
  </si>
  <si>
    <t>貴金属</t>
  </si>
  <si>
    <t>荒物雑貨</t>
    <rPh sb="0" eb="2">
      <t>アラモノ</t>
    </rPh>
    <rPh sb="2" eb="4">
      <t>ザッカ</t>
    </rPh>
    <phoneticPr fontId="23"/>
  </si>
  <si>
    <t>家庭金物</t>
  </si>
  <si>
    <t>荒物</t>
  </si>
  <si>
    <t>雑貨類</t>
  </si>
  <si>
    <t>手芸用品</t>
  </si>
  <si>
    <t>かばん</t>
  </si>
  <si>
    <t>ゴム・ビニール製品</t>
  </si>
  <si>
    <t>陶磁器</t>
  </si>
  <si>
    <t>作業靴</t>
  </si>
  <si>
    <t>皮革製品</t>
  </si>
  <si>
    <t>看板・展示品</t>
    <rPh sb="0" eb="2">
      <t>カンバン</t>
    </rPh>
    <rPh sb="3" eb="6">
      <t>テンジヒン</t>
    </rPh>
    <phoneticPr fontId="23"/>
  </si>
  <si>
    <t>看板・掲示板</t>
  </si>
  <si>
    <t>横断幕</t>
  </si>
  <si>
    <t>模型</t>
  </si>
  <si>
    <t>ステッカー類</t>
  </si>
  <si>
    <t>道路標識用品</t>
    <rPh sb="0" eb="2">
      <t>ドウロ</t>
    </rPh>
    <rPh sb="2" eb="4">
      <t>ヒョウシキ</t>
    </rPh>
    <rPh sb="4" eb="6">
      <t>ヨウヒン</t>
    </rPh>
    <phoneticPr fontId="23"/>
  </si>
  <si>
    <t>道路標識</t>
  </si>
  <si>
    <t>カーブミラー</t>
  </si>
  <si>
    <t>バリケード</t>
  </si>
  <si>
    <t>保安灯</t>
  </si>
  <si>
    <t>工事用材料</t>
    <rPh sb="0" eb="3">
      <t>コウジヨウ</t>
    </rPh>
    <rPh sb="3" eb="5">
      <t>ザイリョウ</t>
    </rPh>
    <phoneticPr fontId="23"/>
  </si>
  <si>
    <t>アスファルトコンクリート</t>
  </si>
  <si>
    <t>木材</t>
  </si>
  <si>
    <t>建築金物</t>
  </si>
  <si>
    <t>工具</t>
  </si>
  <si>
    <t>塗料</t>
  </si>
  <si>
    <t>生コン・セメント</t>
  </si>
  <si>
    <t>砕石・砂利</t>
  </si>
  <si>
    <t>仮設資材</t>
  </si>
  <si>
    <t>電線</t>
  </si>
  <si>
    <t>コンクリート製品</t>
    <rPh sb="6" eb="8">
      <t>セイヒン</t>
    </rPh>
    <phoneticPr fontId="23"/>
  </si>
  <si>
    <t>ヒューム管</t>
  </si>
  <si>
    <t>パイル</t>
  </si>
  <si>
    <t>道路・水道用品</t>
  </si>
  <si>
    <t>陶管</t>
  </si>
  <si>
    <t>ＰＣ板</t>
  </si>
  <si>
    <t>ブロック</t>
  </si>
  <si>
    <t>鉄鋼・非鉄鋼製品</t>
    <rPh sb="0" eb="2">
      <t>テッコウ</t>
    </rPh>
    <rPh sb="3" eb="4">
      <t>ヒ</t>
    </rPh>
    <rPh sb="4" eb="6">
      <t>テッコウ</t>
    </rPh>
    <rPh sb="6" eb="8">
      <t>セイヒン</t>
    </rPh>
    <phoneticPr fontId="23"/>
  </si>
  <si>
    <t>鋼材</t>
  </si>
  <si>
    <t>鋼管</t>
  </si>
  <si>
    <t>ガードレール</t>
  </si>
  <si>
    <t>パイプ</t>
  </si>
  <si>
    <t>鉄蓋</t>
  </si>
  <si>
    <t>鋳鉄品</t>
  </si>
  <si>
    <t>鉛管</t>
  </si>
  <si>
    <t>ビニール管</t>
  </si>
  <si>
    <t>消防用品</t>
    <rPh sb="0" eb="2">
      <t>ショウボウ</t>
    </rPh>
    <rPh sb="2" eb="4">
      <t>ヨウヒン</t>
    </rPh>
    <phoneticPr fontId="23"/>
  </si>
  <si>
    <t>防災用品</t>
  </si>
  <si>
    <t>消防ポンプ</t>
  </si>
  <si>
    <t>ホース</t>
  </si>
  <si>
    <t>消火器・消火器薬剤</t>
  </si>
  <si>
    <t>救急用機器</t>
  </si>
  <si>
    <t>消防用機器</t>
  </si>
  <si>
    <t>水道用品</t>
    <rPh sb="0" eb="2">
      <t>スイドウ</t>
    </rPh>
    <rPh sb="2" eb="4">
      <t>ヨウヒン</t>
    </rPh>
    <phoneticPr fontId="23"/>
  </si>
  <si>
    <t>水道用特殊部品</t>
  </si>
  <si>
    <t>水処理薬剤</t>
  </si>
  <si>
    <t>資材</t>
  </si>
  <si>
    <t>特殊物品</t>
    <rPh sb="0" eb="2">
      <t>トクシュ</t>
    </rPh>
    <rPh sb="2" eb="4">
      <t>ブッピン</t>
    </rPh>
    <phoneticPr fontId="23"/>
  </si>
  <si>
    <t>清掃工場用部品</t>
  </si>
  <si>
    <t>選挙用品</t>
  </si>
  <si>
    <t>斎場用物品</t>
  </si>
  <si>
    <t>美術品</t>
  </si>
  <si>
    <t>ペット用品</t>
  </si>
  <si>
    <t>大型遊具</t>
  </si>
  <si>
    <t>その他の物品</t>
    <rPh sb="2" eb="3">
      <t>タ</t>
    </rPh>
    <rPh sb="4" eb="6">
      <t>ブッピン</t>
    </rPh>
    <phoneticPr fontId="23"/>
  </si>
  <si>
    <t>清掃</t>
    <rPh sb="0" eb="2">
      <t>セイソウ</t>
    </rPh>
    <phoneticPr fontId="23"/>
  </si>
  <si>
    <t>建物清掃</t>
  </si>
  <si>
    <t>貯水槽・高架水槽の清掃</t>
  </si>
  <si>
    <t>浄化槽・沈殿槽・分離槽清掃</t>
  </si>
  <si>
    <t>除草</t>
  </si>
  <si>
    <t>樹木剪定</t>
  </si>
  <si>
    <t>管渠清掃</t>
  </si>
  <si>
    <t>道路・水路清掃</t>
  </si>
  <si>
    <t>下水道維持・管理</t>
  </si>
  <si>
    <t>警備</t>
    <rPh sb="0" eb="2">
      <t>ケイビ</t>
    </rPh>
    <phoneticPr fontId="23"/>
  </si>
  <si>
    <t>有人警備（施設）</t>
  </si>
  <si>
    <t>有人警備（誘導）</t>
  </si>
  <si>
    <t>機械警備</t>
  </si>
  <si>
    <t>消毒・害虫駆除</t>
    <rPh sb="0" eb="2">
      <t>ショウドク</t>
    </rPh>
    <rPh sb="3" eb="5">
      <t>ガイチュウ</t>
    </rPh>
    <rPh sb="5" eb="7">
      <t>クジョ</t>
    </rPh>
    <phoneticPr fontId="23"/>
  </si>
  <si>
    <t>ネズミ・蜂類等</t>
  </si>
  <si>
    <t>シロアリ</t>
  </si>
  <si>
    <t>くん蒸</t>
  </si>
  <si>
    <t>保守管理</t>
    <rPh sb="0" eb="2">
      <t>ホシュ</t>
    </rPh>
    <rPh sb="2" eb="4">
      <t>カンリ</t>
    </rPh>
    <phoneticPr fontId="23"/>
  </si>
  <si>
    <t>施設管理</t>
  </si>
  <si>
    <t>施設・設備運転管理</t>
  </si>
  <si>
    <t>駐車場管理</t>
  </si>
  <si>
    <t>道路等管理</t>
  </si>
  <si>
    <t>電気設備</t>
  </si>
  <si>
    <t>通信・放送設備</t>
  </si>
  <si>
    <t>舞台装置</t>
  </si>
  <si>
    <t>昇降機</t>
  </si>
  <si>
    <t>昇降機以外の機械設備</t>
  </si>
  <si>
    <t>空調・衛生設備</t>
  </si>
  <si>
    <t>消防・防災設備</t>
  </si>
  <si>
    <t>事務用機器</t>
  </si>
  <si>
    <t>遊具・体育器具</t>
  </si>
  <si>
    <t>クリーニング</t>
  </si>
  <si>
    <t>クリーニング・ランドリー</t>
  </si>
  <si>
    <t>リネン・サプライ</t>
  </si>
  <si>
    <t>寝具丸洗い・乾燥・消毒</t>
  </si>
  <si>
    <t>廃棄物処理</t>
    <rPh sb="0" eb="3">
      <t>ハイキブツ</t>
    </rPh>
    <rPh sb="3" eb="5">
      <t>ショリ</t>
    </rPh>
    <phoneticPr fontId="23"/>
  </si>
  <si>
    <t>一般廃棄物収集運搬</t>
  </si>
  <si>
    <t>一般廃棄物処分</t>
  </si>
  <si>
    <t>産業廃棄物収集運搬</t>
  </si>
  <si>
    <t>産業廃棄物処分</t>
  </si>
  <si>
    <t>特別管理産業廃棄物収集運搬</t>
  </si>
  <si>
    <t>特別管理産業廃棄物処分</t>
  </si>
  <si>
    <t>運搬業務</t>
    <rPh sb="0" eb="2">
      <t>ウンパン</t>
    </rPh>
    <rPh sb="2" eb="4">
      <t>ギョウム</t>
    </rPh>
    <phoneticPr fontId="23"/>
  </si>
  <si>
    <t>旅客運送</t>
  </si>
  <si>
    <t>貨物運送</t>
  </si>
  <si>
    <t>旅行企画</t>
  </si>
  <si>
    <t>倉庫</t>
  </si>
  <si>
    <t>情報処理</t>
    <rPh sb="0" eb="2">
      <t>ジョウホウ</t>
    </rPh>
    <rPh sb="2" eb="4">
      <t>ショリ</t>
    </rPh>
    <phoneticPr fontId="23"/>
  </si>
  <si>
    <t>システム開発・保守</t>
  </si>
  <si>
    <t>データ作成</t>
  </si>
  <si>
    <t>検査・分析・調査</t>
    <rPh sb="0" eb="2">
      <t>ケンサ</t>
    </rPh>
    <rPh sb="3" eb="5">
      <t>ブンセキ</t>
    </rPh>
    <rPh sb="6" eb="8">
      <t>チョウサ</t>
    </rPh>
    <phoneticPr fontId="23"/>
  </si>
  <si>
    <t>環境関係調査</t>
  </si>
  <si>
    <t>環境計量証明</t>
  </si>
  <si>
    <t>世論調査</t>
  </si>
  <si>
    <t>市場調査</t>
  </si>
  <si>
    <t>交通調査</t>
  </si>
  <si>
    <t>地域計画調査</t>
  </si>
  <si>
    <t>調査・研究（シンクタンク）</t>
  </si>
  <si>
    <t>イベント・企画</t>
    <rPh sb="5" eb="7">
      <t>キカク</t>
    </rPh>
    <phoneticPr fontId="23"/>
  </si>
  <si>
    <t>イベントの企画・運営</t>
  </si>
  <si>
    <t>会場設営</t>
  </si>
  <si>
    <t>デザイン</t>
  </si>
  <si>
    <t>ビデオ作成</t>
  </si>
  <si>
    <t>翻訳</t>
  </si>
  <si>
    <t>番組の企画・制作</t>
  </si>
  <si>
    <t>映像音響ソフト制作</t>
  </si>
  <si>
    <t>ホームページ制作</t>
  </si>
  <si>
    <t>広告代理</t>
  </si>
  <si>
    <t>看板標識</t>
  </si>
  <si>
    <t>写真・マイクロフィルム</t>
  </si>
  <si>
    <t>研修・講習</t>
    <rPh sb="0" eb="2">
      <t>ケンシュウ</t>
    </rPh>
    <rPh sb="3" eb="5">
      <t>コウシュウ</t>
    </rPh>
    <phoneticPr fontId="23"/>
  </si>
  <si>
    <t>研修・講習</t>
  </si>
  <si>
    <t>事務処理</t>
    <rPh sb="0" eb="2">
      <t>ジム</t>
    </rPh>
    <rPh sb="2" eb="4">
      <t>ショリ</t>
    </rPh>
    <phoneticPr fontId="23"/>
  </si>
  <si>
    <t>筆耕等事務補助</t>
  </si>
  <si>
    <t>不動産関係事務・業務</t>
  </si>
  <si>
    <t>人材派遣</t>
    <rPh sb="0" eb="2">
      <t>ジンザイ</t>
    </rPh>
    <rPh sb="2" eb="4">
      <t>ハケン</t>
    </rPh>
    <phoneticPr fontId="23"/>
  </si>
  <si>
    <t>一般労働者派遣</t>
  </si>
  <si>
    <t>特定労働者派遣</t>
  </si>
  <si>
    <t>リース・レンタル</t>
  </si>
  <si>
    <t>電算システム</t>
  </si>
  <si>
    <t>産業・建設機器</t>
  </si>
  <si>
    <t>情報機器</t>
  </si>
  <si>
    <t>イベント用品</t>
  </si>
  <si>
    <t>プレハブ等建物</t>
  </si>
  <si>
    <t>一般車両（メンテ有り）</t>
  </si>
  <si>
    <t>医療福祉</t>
    <rPh sb="0" eb="2">
      <t>イリョウ</t>
    </rPh>
    <rPh sb="2" eb="4">
      <t>フクシ</t>
    </rPh>
    <phoneticPr fontId="23"/>
  </si>
  <si>
    <t>福祉サービス業務</t>
  </si>
  <si>
    <t>給食サービス業務</t>
  </si>
  <si>
    <t>検診・予防接種・各種医療検査</t>
  </si>
  <si>
    <t>車両等整備</t>
    <rPh sb="0" eb="2">
      <t>シャリョウ</t>
    </rPh>
    <rPh sb="2" eb="3">
      <t>トウ</t>
    </rPh>
    <rPh sb="3" eb="5">
      <t>セイビ</t>
    </rPh>
    <phoneticPr fontId="23"/>
  </si>
  <si>
    <t>自動車整備</t>
  </si>
  <si>
    <t>機械整備</t>
  </si>
  <si>
    <t>その他</t>
    <rPh sb="2" eb="3">
      <t>タ</t>
    </rPh>
    <phoneticPr fontId="23"/>
  </si>
  <si>
    <t>ピアノの調律</t>
  </si>
  <si>
    <t>畳関係</t>
  </si>
  <si>
    <t>保険業務</t>
  </si>
  <si>
    <t>資源回収</t>
    <rPh sb="0" eb="2">
      <t>シゲン</t>
    </rPh>
    <rPh sb="2" eb="4">
      <t>カイシュウ</t>
    </rPh>
    <phoneticPr fontId="23"/>
  </si>
  <si>
    <t>鉄くず</t>
  </si>
  <si>
    <t>非鉄金属くず</t>
  </si>
  <si>
    <t>古紙</t>
  </si>
  <si>
    <t>ビン類</t>
  </si>
  <si>
    <t>ペットボトル</t>
  </si>
  <si>
    <t>古物</t>
  </si>
  <si>
    <t>火葬残骨灰</t>
  </si>
  <si>
    <t xml:space="preserve">例)株式会社鈴木組　九州営業所
正式名称で入力してください。支店・営業所名は、１文字空けて入力してください。
</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</si>
  <si>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 xml:space="preserve">例)カブシキガイシャスズキグミ　キュウシュウエイギョウショ
正式名称を全角カタカナで入力してください。支店・営業所名は、１文字空けて入力してください。
</t>
    <phoneticPr fontId="5"/>
  </si>
  <si>
    <t>タイプオフ印刷</t>
  </si>
  <si>
    <t>希望する営業品目及び実績額</t>
    <rPh sb="0" eb="2">
      <t>キボウ</t>
    </rPh>
    <rPh sb="4" eb="6">
      <t>エイギョウ</t>
    </rPh>
    <rPh sb="6" eb="8">
      <t>ヒンモク</t>
    </rPh>
    <rPh sb="8" eb="9">
      <t>オヨ</t>
    </rPh>
    <rPh sb="10" eb="13">
      <t>ジッセキガク</t>
    </rPh>
    <phoneticPr fontId="6"/>
  </si>
  <si>
    <r>
      <t>その他の音楽用品</t>
    </r>
    <r>
      <rPr>
        <sz val="11"/>
        <color rgb="FFFF0000"/>
        <rFont val="ＭＳ ゴシック"/>
        <family val="3"/>
        <charset val="128"/>
      </rPr>
      <t>*1</t>
    </r>
    <phoneticPr fontId="5"/>
  </si>
  <si>
    <t>物品・役務等に係る入札に参加する資格の審査を申請します。</t>
    <rPh sb="0" eb="2">
      <t>ブッピン</t>
    </rPh>
    <rPh sb="3" eb="5">
      <t>エキム</t>
    </rPh>
    <rPh sb="5" eb="6">
      <t>ナド</t>
    </rPh>
    <phoneticPr fontId="5"/>
  </si>
  <si>
    <t>菊陽町 一般競争(指名競争)参加資格審査申請書【物品・役務等】</t>
    <rPh sb="0" eb="3">
      <t>キクヨウマチ</t>
    </rPh>
    <rPh sb="4" eb="6">
      <t>イッパン</t>
    </rPh>
    <rPh sb="6" eb="8">
      <t>キョウソウ</t>
    </rPh>
    <rPh sb="9" eb="11">
      <t>シメイ</t>
    </rPh>
    <rPh sb="11" eb="13">
      <t>キョウソウ</t>
    </rPh>
    <rPh sb="24" eb="26">
      <t>ブッピン</t>
    </rPh>
    <rPh sb="27" eb="29">
      <t>エキム</t>
    </rPh>
    <rPh sb="29" eb="30">
      <t>ナド</t>
    </rPh>
    <phoneticPr fontId="5"/>
  </si>
  <si>
    <t>前々年度決算額
(千円)</t>
    <phoneticPr fontId="5"/>
  </si>
  <si>
    <t>【物品の販売】</t>
    <rPh sb="1" eb="3">
      <t>ブッピン</t>
    </rPh>
    <rPh sb="4" eb="6">
      <t>ハンバイ</t>
    </rPh>
    <phoneticPr fontId="5"/>
  </si>
  <si>
    <t>【役務等の提供】</t>
    <rPh sb="1" eb="3">
      <t>エキム</t>
    </rPh>
    <rPh sb="3" eb="4">
      <t>トウ</t>
    </rPh>
    <rPh sb="5" eb="7">
      <t>テイキョウ</t>
    </rPh>
    <phoneticPr fontId="5"/>
  </si>
  <si>
    <t>【物品の製造】</t>
    <rPh sb="1" eb="3">
      <t>ブッピン</t>
    </rPh>
    <rPh sb="4" eb="6">
      <t>セイゾウ</t>
    </rPh>
    <phoneticPr fontId="5"/>
  </si>
  <si>
    <t>その他</t>
    <rPh sb="2" eb="3">
      <t>タ</t>
    </rPh>
    <phoneticPr fontId="5"/>
  </si>
  <si>
    <r>
      <t>上記いずれにも属さない物品</t>
    </r>
    <r>
      <rPr>
        <sz val="11"/>
        <color rgb="FFFF0000"/>
        <rFont val="ＭＳ ゴシック"/>
        <family val="3"/>
        <charset val="128"/>
      </rPr>
      <t>*1</t>
    </r>
    <rPh sb="0" eb="2">
      <t>ジョウキ</t>
    </rPh>
    <rPh sb="7" eb="8">
      <t>ゾク</t>
    </rPh>
    <rPh sb="11" eb="13">
      <t>ブッピン</t>
    </rPh>
    <phoneticPr fontId="5"/>
  </si>
  <si>
    <t>【物品の購入】</t>
    <rPh sb="1" eb="3">
      <t>ブッピン</t>
    </rPh>
    <rPh sb="4" eb="6">
      <t>コウニュウ</t>
    </rPh>
    <phoneticPr fontId="5"/>
  </si>
  <si>
    <r>
      <t>その他</t>
    </r>
    <r>
      <rPr>
        <sz val="11"/>
        <color rgb="FFFF0000"/>
        <rFont val="ＭＳ ゴシック"/>
        <family val="3"/>
        <charset val="128"/>
      </rPr>
      <t>*1</t>
    </r>
    <rPh sb="2" eb="3">
      <t>タ</t>
    </rPh>
    <phoneticPr fontId="5"/>
  </si>
  <si>
    <r>
      <t>その他</t>
    </r>
    <r>
      <rPr>
        <sz val="11"/>
        <color rgb="FFFF0000"/>
        <rFont val="ＭＳ ゴシック"/>
        <family val="3"/>
        <charset val="128"/>
      </rPr>
      <t>*1</t>
    </r>
  </si>
  <si>
    <t>営業品目</t>
  </si>
  <si>
    <t>取扱</t>
    <rPh sb="0" eb="1">
      <t>ト</t>
    </rPh>
    <rPh sb="1" eb="2">
      <t>アツカ</t>
    </rPh>
    <phoneticPr fontId="5"/>
  </si>
  <si>
    <t>具体的な内容</t>
    <rPh sb="0" eb="2">
      <t>グタイ</t>
    </rPh>
    <rPh sb="2" eb="3">
      <t>テキ</t>
    </rPh>
    <rPh sb="4" eb="6">
      <t>ナイヨウ</t>
    </rPh>
    <phoneticPr fontId="5"/>
  </si>
  <si>
    <t>実績額</t>
  </si>
  <si>
    <t>科目番号</t>
  </si>
  <si>
    <t>大分類</t>
  </si>
  <si>
    <t>小分類</t>
    <rPh sb="0" eb="3">
      <t>ショウブンルイ</t>
    </rPh>
    <phoneticPr fontId="5"/>
  </si>
  <si>
    <t>前年度決算額
(千円)</t>
  </si>
  <si>
    <t>前２ヶ年間の
平均実績額(千円)</t>
  </si>
  <si>
    <r>
      <t>その他の事務用品</t>
    </r>
    <r>
      <rPr>
        <sz val="11"/>
        <color rgb="FFFF0000"/>
        <rFont val="ＭＳ ゴシック"/>
        <family val="3"/>
        <charset val="128"/>
      </rPr>
      <t>*1</t>
    </r>
  </si>
  <si>
    <r>
      <t>その他の教材</t>
    </r>
    <r>
      <rPr>
        <sz val="11"/>
        <color rgb="FFFF0000"/>
        <rFont val="ＭＳ ゴシック"/>
        <family val="3"/>
        <charset val="128"/>
      </rPr>
      <t>*1</t>
    </r>
  </si>
  <si>
    <r>
      <t>その他の薬品</t>
    </r>
    <r>
      <rPr>
        <sz val="11"/>
        <color rgb="FFFF0000"/>
        <rFont val="ＭＳ ゴシック"/>
        <family val="3"/>
        <charset val="128"/>
      </rPr>
      <t>*1</t>
    </r>
  </si>
  <si>
    <r>
      <t>その他の園芸用品</t>
    </r>
    <r>
      <rPr>
        <sz val="11"/>
        <color rgb="FFFF0000"/>
        <rFont val="ＭＳ ゴシック"/>
        <family val="3"/>
        <charset val="128"/>
      </rPr>
      <t>*1</t>
    </r>
  </si>
  <si>
    <r>
      <t>その他の燃料</t>
    </r>
    <r>
      <rPr>
        <sz val="11"/>
        <color rgb="FFFF0000"/>
        <rFont val="ＭＳ ゴシック"/>
        <family val="3"/>
        <charset val="128"/>
      </rPr>
      <t>*1</t>
    </r>
  </si>
  <si>
    <r>
      <t>その他の衣料品</t>
    </r>
    <r>
      <rPr>
        <sz val="11"/>
        <color rgb="FFFF0000"/>
        <rFont val="ＭＳ ゴシック"/>
        <family val="3"/>
        <charset val="128"/>
      </rPr>
      <t>*1</t>
    </r>
  </si>
  <si>
    <r>
      <t>その他の保安用具</t>
    </r>
    <r>
      <rPr>
        <sz val="11"/>
        <color rgb="FFFF0000"/>
        <rFont val="ＭＳ ゴシック"/>
        <family val="3"/>
        <charset val="128"/>
      </rPr>
      <t>*1</t>
    </r>
  </si>
  <si>
    <r>
      <t>その他の器具</t>
    </r>
    <r>
      <rPr>
        <sz val="11"/>
        <color rgb="FFFF0000"/>
        <rFont val="ＭＳ ゴシック"/>
        <family val="3"/>
        <charset val="128"/>
      </rPr>
      <t>*1</t>
    </r>
  </si>
  <si>
    <r>
      <t>その他の物品</t>
    </r>
    <r>
      <rPr>
        <sz val="11"/>
        <color rgb="FFFF0000"/>
        <rFont val="ＭＳ ゴシック"/>
        <family val="3"/>
        <charset val="128"/>
      </rPr>
      <t>*1</t>
    </r>
  </si>
  <si>
    <r>
      <t>上記のいずれにも属さない物品</t>
    </r>
    <r>
      <rPr>
        <sz val="11"/>
        <color rgb="FFFF0000"/>
        <rFont val="ＭＳ ゴシック"/>
        <family val="3"/>
        <charset val="128"/>
      </rPr>
      <t>*1</t>
    </r>
  </si>
  <si>
    <r>
      <t>その他の清掃</t>
    </r>
    <r>
      <rPr>
        <sz val="11"/>
        <color rgb="FFFF0000"/>
        <rFont val="ＭＳ ゴシック"/>
        <family val="3"/>
        <charset val="128"/>
      </rPr>
      <t>*1</t>
    </r>
  </si>
  <si>
    <r>
      <t>その他の警備</t>
    </r>
    <r>
      <rPr>
        <sz val="11"/>
        <color rgb="FFFF0000"/>
        <rFont val="ＭＳ ゴシック"/>
        <family val="3"/>
        <charset val="128"/>
      </rPr>
      <t>*1</t>
    </r>
  </si>
  <si>
    <r>
      <t>その他の害虫駆除</t>
    </r>
    <r>
      <rPr>
        <sz val="11"/>
        <color rgb="FFFF0000"/>
        <rFont val="ＭＳ ゴシック"/>
        <family val="3"/>
        <charset val="128"/>
      </rPr>
      <t>*1</t>
    </r>
  </si>
  <si>
    <r>
      <t>その他の保守管理</t>
    </r>
    <r>
      <rPr>
        <sz val="11"/>
        <color rgb="FFFF0000"/>
        <rFont val="ＭＳ ゴシック"/>
        <family val="3"/>
        <charset val="128"/>
      </rPr>
      <t>*1</t>
    </r>
  </si>
  <si>
    <r>
      <t>その他の廃棄物処理</t>
    </r>
    <r>
      <rPr>
        <sz val="11"/>
        <color rgb="FFFF0000"/>
        <rFont val="ＭＳ ゴシック"/>
        <family val="3"/>
        <charset val="128"/>
      </rPr>
      <t>*1</t>
    </r>
  </si>
  <si>
    <r>
      <t>その他の運搬業務</t>
    </r>
    <r>
      <rPr>
        <sz val="11"/>
        <color rgb="FFFF0000"/>
        <rFont val="ＭＳ ゴシック"/>
        <family val="3"/>
        <charset val="128"/>
      </rPr>
      <t>*1</t>
    </r>
  </si>
  <si>
    <r>
      <t>その他の情報処理</t>
    </r>
    <r>
      <rPr>
        <sz val="11"/>
        <color rgb="FFFF0000"/>
        <rFont val="ＭＳ ゴシック"/>
        <family val="3"/>
        <charset val="128"/>
      </rPr>
      <t>*1</t>
    </r>
  </si>
  <si>
    <r>
      <t>その他の検査・分析・調査</t>
    </r>
    <r>
      <rPr>
        <sz val="11"/>
        <color rgb="FFFF0000"/>
        <rFont val="ＭＳ ゴシック"/>
        <family val="3"/>
        <charset val="128"/>
      </rPr>
      <t>*1</t>
    </r>
  </si>
  <si>
    <r>
      <t>その他の制作</t>
    </r>
    <r>
      <rPr>
        <sz val="11"/>
        <color rgb="FFFF0000"/>
        <rFont val="ＭＳ ゴシック"/>
        <family val="3"/>
        <charset val="128"/>
      </rPr>
      <t>*1</t>
    </r>
  </si>
  <si>
    <r>
      <t>その他の事務処理</t>
    </r>
    <r>
      <rPr>
        <sz val="11"/>
        <color rgb="FFFF0000"/>
        <rFont val="ＭＳ ゴシック"/>
        <family val="3"/>
        <charset val="128"/>
      </rPr>
      <t>*1</t>
    </r>
  </si>
  <si>
    <r>
      <t>その他のリース・レンタル</t>
    </r>
    <r>
      <rPr>
        <sz val="11"/>
        <color rgb="FFFF0000"/>
        <rFont val="ＭＳ ゴシック"/>
        <family val="3"/>
        <charset val="128"/>
      </rPr>
      <t>*1</t>
    </r>
  </si>
  <si>
    <r>
      <t>その他の医療福祉</t>
    </r>
    <r>
      <rPr>
        <sz val="11"/>
        <color rgb="FFFF0000"/>
        <rFont val="ＭＳ ゴシック"/>
        <family val="3"/>
        <charset val="128"/>
      </rPr>
      <t>*1</t>
    </r>
  </si>
  <si>
    <r>
      <t>その他の業務</t>
    </r>
    <r>
      <rPr>
        <sz val="11"/>
        <color rgb="FFFF0000"/>
        <rFont val="ＭＳ ゴシック"/>
        <family val="3"/>
        <charset val="128"/>
      </rPr>
      <t>*1</t>
    </r>
  </si>
  <si>
    <t>前々年度決算額
(千円)</t>
    <rPh sb="0" eb="2">
      <t>ゼンゼン</t>
    </rPh>
    <rPh sb="2" eb="3">
      <t>ネン</t>
    </rPh>
    <phoneticPr fontId="5"/>
  </si>
  <si>
    <r>
      <t>運動設備品その他</t>
    </r>
    <r>
      <rPr>
        <sz val="11"/>
        <color rgb="FFFF0000"/>
        <rFont val="ＭＳ ゴシック"/>
        <family val="3"/>
        <charset val="128"/>
      </rPr>
      <t>*1</t>
    </r>
    <phoneticPr fontId="5"/>
  </si>
  <si>
    <t>前年度決算額
(千円)</t>
    <phoneticPr fontId="5"/>
  </si>
  <si>
    <t>業務を希望する場合、希望順位、取扱、実績額欄を入力してください。
希望順位欄は、第1希望には「①」、第2希望には「②」…第5希望には「⑤」をリストから選択してください。第6希望以降については、リストから「○」を選択してください。
希望した営業品目の中から、小分類の取扱欄にリストから「○」を1つ以上選択してください。
*1 その他を選択した場合は、「具体的な内容」欄に具体的に入力してください。</t>
    <phoneticPr fontId="6"/>
  </si>
  <si>
    <t>希望
順位</t>
    <phoneticPr fontId="5"/>
  </si>
  <si>
    <t>43_菊陽町</t>
  </si>
  <si>
    <t>物品</t>
  </si>
  <si>
    <t>大分類ごとのエラー</t>
    <rPh sb="0" eb="3">
      <t>ダイブンルイ</t>
    </rPh>
    <phoneticPr fontId="5"/>
  </si>
  <si>
    <t>取扱のカウント数</t>
    <rPh sb="0" eb="2">
      <t>トリアツカイ</t>
    </rPh>
    <rPh sb="7" eb="8">
      <t>スウ</t>
    </rPh>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</si>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</sst>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6"/>
      <name val="ＭＳ Ｐゴシック"/>
      <family val="3"/>
      <charset val="128"/>
    </font>
    <font>
      <sz val="12"/>
      <name val="ＭＳ 明朝"/>
      <family val="1"/>
      <charset val="128"/>
    </font>
  </fonts>
  <fills count="7">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rgb="FFBFBFBF"/>
        <bgColor indexed="64"/>
      </patternFill>
    </fill>
    <fill>
      <patternFill patternType="solid">
        <fgColor theme="7" tint="0.79998168889431442"/>
        <bgColor indexed="64"/>
      </patternFill>
    </fill>
    <fill>
      <patternFill patternType="solid">
        <fgColor theme="0"/>
        <bgColor indexed="64"/>
      </patternFill>
    </fill>
  </fills>
  <borders count="62">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indexed="64"/>
      </left>
      <right/>
      <top/>
      <bottom/>
      <diagonal/>
    </border>
    <border>
      <left style="hair">
        <color auto="1"/>
      </left>
      <right/>
      <top style="hair">
        <color indexed="64"/>
      </top>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right style="hair">
        <color auto="1"/>
      </right>
      <top style="thin">
        <color auto="1"/>
      </top>
      <bottom/>
      <diagonal/>
    </border>
    <border>
      <left/>
      <right style="hair">
        <color auto="1"/>
      </right>
      <top style="hair">
        <color indexed="64"/>
      </top>
      <bottom style="hair">
        <color auto="1"/>
      </bottom>
      <diagonal/>
    </border>
    <border>
      <left style="hair">
        <color indexed="64"/>
      </left>
      <right/>
      <top/>
      <bottom style="thin">
        <color indexed="64"/>
      </bottom>
      <diagonal/>
    </border>
    <border>
      <left/>
      <right style="hair">
        <color auto="1"/>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right style="hair">
        <color auto="1"/>
      </right>
      <top style="thin">
        <color indexed="64"/>
      </top>
      <bottom style="hair">
        <color auto="1"/>
      </bottom>
      <diagonal/>
    </border>
    <border>
      <left style="hair">
        <color auto="1"/>
      </left>
      <right style="hair">
        <color auto="1"/>
      </right>
      <top/>
      <bottom style="hair">
        <color auto="1"/>
      </bottom>
      <diagonal/>
    </border>
    <border>
      <left style="thin">
        <color indexed="64"/>
      </left>
      <right style="hair">
        <color indexed="64"/>
      </right>
      <top/>
      <bottom style="thin">
        <color indexed="64"/>
      </bottom>
      <diagonal/>
    </border>
    <border>
      <left style="hair">
        <color indexed="64"/>
      </left>
      <right style="hair">
        <color auto="1"/>
      </right>
      <top/>
      <bottom/>
      <diagonal/>
    </border>
    <border>
      <left style="thin">
        <color indexed="64"/>
      </left>
      <right style="hair">
        <color indexed="64"/>
      </right>
      <top/>
      <bottom style="hair">
        <color indexed="64"/>
      </bottom>
      <diagonal/>
    </border>
    <border>
      <left/>
      <right style="hair">
        <color auto="1"/>
      </right>
      <top/>
      <bottom style="hair">
        <color auto="1"/>
      </bottom>
      <diagonal/>
    </border>
    <border>
      <left style="hair">
        <color indexed="64"/>
      </left>
      <right style="hair">
        <color auto="1"/>
      </right>
      <top style="thin">
        <color auto="1"/>
      </top>
      <bottom/>
      <diagonal/>
    </border>
  </borders>
  <cellStyleXfs count="24">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0" fontId="9" fillId="0" borderId="0">
      <alignment vertical="center"/>
    </xf>
    <xf numFmtId="0" fontId="24" fillId="0" borderId="0">
      <alignment vertical="center"/>
    </xf>
    <xf numFmtId="176" fontId="10" fillId="0" borderId="0" applyFont="0" applyFill="0" applyBorder="0" applyAlignment="0" applyProtection="0">
      <alignment vertical="center"/>
    </xf>
    <xf numFmtId="176" fontId="10" fillId="0" borderId="0" applyFont="0" applyFill="0" applyBorder="0" applyAlignment="0" applyProtection="0">
      <alignment vertical="center"/>
    </xf>
    <xf numFmtId="176" fontId="10" fillId="0" borderId="0" applyFont="0" applyFill="0" applyBorder="0" applyAlignment="0" applyProtection="0">
      <alignment vertical="center"/>
    </xf>
    <xf numFmtId="176" fontId="10" fillId="0" borderId="0" applyFont="0" applyFill="0" applyBorder="0" applyAlignment="0" applyProtection="0">
      <alignment vertical="center"/>
    </xf>
  </cellStyleXfs>
  <cellXfs count="377">
    <xf numFmtId="0" fontId="0" fillId="0" borderId="0" xfId="0">
      <alignment vertical="center"/>
    </xf>
    <xf numFmtId="49" fontId="19" fillId="2" borderId="0" xfId="0" applyNumberFormat="1" applyFont="1" applyFill="1" applyAlignment="1" applyProtection="1">
      <alignment horizontal="left" vertical="center"/>
      <protection locked="0"/>
    </xf>
    <xf numFmtId="49" fontId="19" fillId="2" borderId="39" xfId="2" applyNumberFormat="1" applyFont="1" applyFill="1" applyBorder="1" applyAlignment="1" applyProtection="1">
      <alignment horizontal="center" vertical="center"/>
      <protection locked="0"/>
    </xf>
    <xf numFmtId="38" fontId="19" fillId="2" borderId="39" xfId="1" applyNumberFormat="1" applyFont="1" applyFill="1" applyBorder="1" applyAlignment="1" applyProtection="1">
      <alignment horizontal="right" vertical="center"/>
      <protection locked="0"/>
    </xf>
    <xf numFmtId="49" fontId="19" fillId="2" borderId="56" xfId="2" applyNumberFormat="1" applyFont="1" applyFill="1" applyBorder="1" applyAlignment="1" applyProtection="1">
      <alignment horizontal="center" vertical="center"/>
      <protection locked="0"/>
    </xf>
    <xf numFmtId="38" fontId="19" fillId="2" borderId="56" xfId="1" applyNumberFormat="1" applyFont="1" applyFill="1" applyBorder="1" applyAlignment="1" applyProtection="1">
      <alignment horizontal="right" vertical="center"/>
      <protection locked="0"/>
    </xf>
    <xf numFmtId="49" fontId="19" fillId="2" borderId="53" xfId="2" applyNumberFormat="1" applyFont="1" applyFill="1" applyBorder="1" applyAlignment="1" applyProtection="1">
      <alignment horizontal="center" vertical="center"/>
      <protection locked="0"/>
    </xf>
    <xf numFmtId="49" fontId="19" fillId="2" borderId="43" xfId="2" applyNumberFormat="1" applyFont="1" applyFill="1" applyBorder="1" applyAlignment="1" applyProtection="1">
      <alignment horizontal="center" vertical="center"/>
      <protection locked="0"/>
    </xf>
    <xf numFmtId="38" fontId="19" fillId="2" borderId="43" xfId="1" applyNumberFormat="1" applyFont="1" applyFill="1" applyBorder="1" applyAlignment="1" applyProtection="1">
      <alignment horizontal="right" vertical="center"/>
      <protection locked="0"/>
    </xf>
    <xf numFmtId="49" fontId="19" fillId="2" borderId="38" xfId="2" applyNumberFormat="1" applyFont="1" applyFill="1" applyBorder="1" applyAlignment="1" applyProtection="1">
      <alignment horizontal="center" vertical="center"/>
      <protection locked="0"/>
    </xf>
    <xf numFmtId="38" fontId="19" fillId="2" borderId="38" xfId="1" applyNumberFormat="1" applyFont="1" applyFill="1" applyBorder="1" applyAlignment="1" applyProtection="1">
      <alignment horizontal="right" vertical="center"/>
      <protection locked="0"/>
    </xf>
    <xf numFmtId="49" fontId="19" fillId="2" borderId="50" xfId="2" applyNumberFormat="1" applyFont="1" applyFill="1" applyBorder="1" applyAlignment="1" applyProtection="1">
      <alignment horizontal="center" vertical="center"/>
      <protection locked="0"/>
    </xf>
    <xf numFmtId="38" fontId="19" fillId="2" borderId="5"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178" fontId="19" fillId="2" borderId="46" xfId="1" applyNumberFormat="1" applyFont="1" applyFill="1" applyBorder="1" applyAlignment="1" applyProtection="1">
      <alignment horizontal="right" vertical="center"/>
      <protection locked="0"/>
    </xf>
    <xf numFmtId="38" fontId="19" fillId="2" borderId="29"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49" fontId="19" fillId="2" borderId="54" xfId="2" applyNumberFormat="1" applyFont="1" applyFill="1" applyBorder="1" applyAlignment="1" applyProtection="1">
      <alignment horizontal="center" vertical="center"/>
      <protection locked="0"/>
    </xf>
    <xf numFmtId="49" fontId="19" fillId="2" borderId="58" xfId="2" applyNumberFormat="1" applyFont="1" applyFill="1" applyBorder="1" applyAlignment="1" applyProtection="1">
      <alignment horizontal="center" vertical="center"/>
      <protection locked="0"/>
    </xf>
    <xf numFmtId="49" fontId="19" fillId="2" borderId="56" xfId="2" applyNumberFormat="1" applyFont="1" applyFill="1" applyBorder="1" applyAlignment="1" applyProtection="1">
      <alignment horizontal="center" vertical="center"/>
      <protection locked="0"/>
    </xf>
    <xf numFmtId="49" fontId="19" fillId="2" borderId="61" xfId="2" applyNumberFormat="1" applyFont="1" applyFill="1" applyBorder="1" applyAlignment="1" applyProtection="1">
      <alignment horizontal="center" vertical="center"/>
      <protection locked="0"/>
    </xf>
    <xf numFmtId="178" fontId="19" fillId="2" borderId="55" xfId="1" applyNumberFormat="1" applyFont="1" applyFill="1" applyBorder="1" applyAlignment="1" applyProtection="1">
      <alignment horizontal="right" vertical="center"/>
      <protection locked="0"/>
    </xf>
    <xf numFmtId="49" fontId="19" fillId="2" borderId="8" xfId="0" applyNumberFormat="1" applyFont="1" applyFill="1" applyBorder="1" applyAlignment="1" applyProtection="1">
      <alignment horizontal="left" vertical="center" wrapText="1"/>
      <protection locked="0"/>
    </xf>
    <xf numFmtId="49" fontId="19" fillId="2" borderId="9" xfId="0" applyNumberFormat="1" applyFont="1" applyFill="1" applyBorder="1" applyAlignment="1" applyProtection="1">
      <alignment horizontal="left" vertical="center" wrapText="1"/>
      <protection locked="0"/>
    </xf>
    <xf numFmtId="49" fontId="19" fillId="2" borderId="44" xfId="0" applyNumberFormat="1" applyFont="1" applyFill="1" applyBorder="1" applyAlignment="1" applyProtection="1">
      <alignment horizontal="left" vertical="center" wrapText="1"/>
      <protection locked="0"/>
    </xf>
    <xf numFmtId="49" fontId="19" fillId="2" borderId="5" xfId="0" applyNumberFormat="1" applyFont="1" applyFill="1" applyBorder="1" applyAlignment="1" applyProtection="1">
      <alignment horizontal="left" vertical="center" wrapText="1"/>
      <protection locked="0"/>
    </xf>
    <xf numFmtId="49" fontId="19" fillId="2" borderId="6" xfId="0" applyNumberFormat="1" applyFont="1" applyFill="1" applyBorder="1" applyAlignment="1" applyProtection="1">
      <alignment horizontal="left" vertical="center" wrapText="1"/>
      <protection locked="0"/>
    </xf>
    <xf numFmtId="49" fontId="19" fillId="2" borderId="46" xfId="0" applyNumberFormat="1" applyFont="1" applyFill="1" applyBorder="1" applyAlignment="1" applyProtection="1">
      <alignment horizontal="left" vertical="center" wrapText="1"/>
      <protection locked="0"/>
    </xf>
    <xf numFmtId="38" fontId="19" fillId="2" borderId="8" xfId="1" applyNumberFormat="1" applyFont="1" applyFill="1" applyBorder="1" applyAlignment="1" applyProtection="1">
      <alignment horizontal="right" vertical="center"/>
      <protection locked="0"/>
    </xf>
    <xf numFmtId="178" fontId="19" fillId="2" borderId="44" xfId="1" applyNumberFormat="1" applyFont="1" applyFill="1" applyBorder="1" applyAlignment="1" applyProtection="1">
      <alignment horizontal="right" vertical="center"/>
      <protection locked="0"/>
    </xf>
    <xf numFmtId="178" fontId="19" fillId="2" borderId="9" xfId="1" applyNumberFormat="1" applyFont="1" applyFill="1" applyBorder="1" applyAlignment="1" applyProtection="1">
      <alignment horizontal="right" vertical="center"/>
      <protection locked="0"/>
    </xf>
    <xf numFmtId="178" fontId="19" fillId="2" borderId="10" xfId="1" applyNumberFormat="1" applyFont="1" applyFill="1" applyBorder="1" applyAlignment="1" applyProtection="1">
      <alignment horizontal="right" vertical="center"/>
      <protection locked="0"/>
    </xf>
    <xf numFmtId="38" fontId="19" fillId="2" borderId="51"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178" fontId="19" fillId="2" borderId="52" xfId="1" applyNumberFormat="1" applyFont="1" applyFill="1" applyBorder="1" applyAlignment="1" applyProtection="1">
      <alignment horizontal="right" vertical="center"/>
      <protection locked="0"/>
    </xf>
    <xf numFmtId="49" fontId="19" fillId="2" borderId="51" xfId="0" applyNumberFormat="1" applyFont="1" applyFill="1" applyBorder="1" applyAlignment="1" applyProtection="1">
      <alignment horizontal="left" vertical="center" wrapText="1"/>
      <protection locked="0"/>
    </xf>
    <xf numFmtId="49" fontId="19" fillId="2" borderId="1" xfId="0" applyNumberFormat="1" applyFont="1" applyFill="1" applyBorder="1" applyAlignment="1" applyProtection="1">
      <alignment horizontal="left" vertical="center" wrapText="1"/>
      <protection locked="0"/>
    </xf>
    <xf numFmtId="49" fontId="19" fillId="2" borderId="52" xfId="0" applyNumberFormat="1" applyFont="1" applyFill="1" applyBorder="1" applyAlignment="1" applyProtection="1">
      <alignment horizontal="left" vertical="center" wrapText="1"/>
      <protection locked="0"/>
    </xf>
    <xf numFmtId="49" fontId="19" fillId="2" borderId="53" xfId="2" applyNumberFormat="1" applyFont="1" applyFill="1" applyBorder="1" applyAlignment="1" applyProtection="1">
      <alignment horizontal="center" vertical="center"/>
      <protection locked="0"/>
    </xf>
    <xf numFmtId="38" fontId="19" fillId="2" borderId="11" xfId="1" applyNumberFormat="1" applyFont="1" applyFill="1" applyBorder="1" applyAlignment="1" applyProtection="1">
      <alignment horizontal="right" vertical="center"/>
      <protection locked="0"/>
    </xf>
    <xf numFmtId="38" fontId="19" fillId="2" borderId="30" xfId="1" applyNumberFormat="1" applyFont="1" applyFill="1" applyBorder="1" applyAlignment="1" applyProtection="1">
      <alignment horizontal="right" vertical="center"/>
      <protection locked="0"/>
    </xf>
    <xf numFmtId="178" fontId="19" fillId="2" borderId="26"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38" fontId="19" fillId="2" borderId="21" xfId="1" applyNumberFormat="1" applyFont="1" applyFill="1" applyBorder="1" applyAlignment="1" applyProtection="1">
      <alignment horizontal="right" vertical="center"/>
      <protection locked="0"/>
    </xf>
    <xf numFmtId="49" fontId="19" fillId="2" borderId="0" xfId="0" applyNumberFormat="1" applyFont="1" applyFill="1" applyAlignment="1" applyProtection="1">
      <alignment horizontal="left" vertical="center"/>
      <protection locked="0"/>
    </xf>
    <xf numFmtId="182" fontId="19" fillId="2" borderId="0" xfId="0" applyNumberFormat="1" applyFont="1" applyFill="1" applyAlignment="1" applyProtection="1">
      <alignment horizontal="left"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49" fontId="19" fillId="2" borderId="11"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14" fontId="19" fillId="2" borderId="0" xfId="0" applyNumberFormat="1"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49" fontId="19" fillId="2" borderId="33"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38" fontId="19" fillId="2" borderId="9" xfId="0" applyNumberFormat="1" applyFont="1" applyFill="1" applyBorder="1" applyAlignment="1" applyProtection="1">
      <alignment horizontal="left" vertical="center"/>
      <protection locked="0"/>
    </xf>
    <xf numFmtId="49" fontId="19" fillId="2" borderId="10" xfId="0" applyNumberFormat="1" applyFont="1" applyFill="1" applyBorder="1" applyAlignment="1" applyProtection="1">
      <alignment horizontal="left" vertical="center"/>
      <protection locked="0"/>
    </xf>
    <xf numFmtId="38" fontId="19" fillId="2" borderId="33"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49" fontId="19" fillId="2" borderId="11"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49" fontId="19" fillId="2" borderId="21"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178"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38" fontId="19" fillId="2" borderId="33"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0" xfId="1" applyNumberFormat="1" applyFont="1" applyFill="1" applyBorder="1" applyAlignment="1" applyProtection="1">
      <alignment horizontal="right" vertical="center"/>
      <protection locked="0"/>
    </xf>
    <xf numFmtId="49" fontId="19" fillId="2" borderId="31" xfId="2" applyNumberFormat="1" applyFont="1" applyFill="1" applyBorder="1" applyAlignment="1" applyProtection="1">
      <alignment horizontal="center" vertical="center"/>
      <protection locked="0"/>
    </xf>
    <xf numFmtId="49" fontId="19" fillId="2" borderId="28" xfId="2" applyNumberFormat="1" applyFont="1" applyFill="1" applyBorder="1" applyAlignment="1" applyProtection="1">
      <alignment horizontal="center" vertical="center"/>
      <protection locked="0"/>
    </xf>
    <xf numFmtId="49" fontId="19" fillId="2" borderId="32" xfId="2" applyNumberFormat="1" applyFont="1" applyFill="1" applyBorder="1" applyAlignment="1" applyProtection="1">
      <alignment horizontal="center" vertical="center"/>
      <protection locked="0"/>
    </xf>
    <xf numFmtId="49" fontId="19" fillId="2" borderId="16" xfId="2" applyNumberFormat="1" applyFont="1" applyFill="1" applyBorder="1" applyAlignment="1" applyProtection="1">
      <alignment horizontal="center" vertical="center"/>
      <protection locked="0"/>
    </xf>
    <xf numFmtId="49" fontId="19" fillId="2" borderId="12"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38" fontId="19" fillId="2" borderId="6" xfId="0" applyNumberFormat="1" applyFont="1" applyFill="1" applyBorder="1" applyAlignment="1" applyProtection="1">
      <alignment horizontal="left" vertical="center"/>
      <protection locked="0"/>
    </xf>
    <xf numFmtId="38" fontId="19" fillId="2" borderId="11"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4" xfId="2" applyFont="1" applyBorder="1" applyProtection="1">
      <alignment vertical="center"/>
    </xf>
    <xf numFmtId="0" fontId="16" fillId="0" borderId="15" xfId="2" applyFont="1" applyBorder="1" applyProtection="1">
      <alignment vertical="center"/>
    </xf>
    <xf numFmtId="0" fontId="16" fillId="0" borderId="17" xfId="2" applyFont="1" applyBorder="1" applyProtection="1">
      <alignment vertical="center"/>
    </xf>
    <xf numFmtId="49" fontId="4" fillId="0" borderId="0" xfId="1" applyNumberFormat="1" applyFont="1" applyProtection="1">
      <alignment vertical="center"/>
    </xf>
    <xf numFmtId="0" fontId="16" fillId="0" borderId="18" xfId="2" applyFont="1" applyBorder="1" applyProtection="1">
      <alignment vertical="center"/>
    </xf>
    <xf numFmtId="0" fontId="16" fillId="0" borderId="0" xfId="2" applyFont="1" applyProtection="1">
      <alignment vertical="center"/>
    </xf>
    <xf numFmtId="0" fontId="16" fillId="0" borderId="20" xfId="2" applyFont="1" applyBorder="1" applyProtection="1">
      <alignment vertical="center"/>
    </xf>
    <xf numFmtId="0" fontId="16" fillId="0" borderId="16" xfId="2" applyFont="1" applyBorder="1" applyProtection="1">
      <alignment vertical="center"/>
    </xf>
    <xf numFmtId="0" fontId="16" fillId="0" borderId="12" xfId="2" applyFont="1" applyBorder="1" applyProtection="1">
      <alignment vertical="center"/>
    </xf>
    <xf numFmtId="0" fontId="16" fillId="0" borderId="13" xfId="2" applyFont="1" applyBorder="1" applyProtection="1">
      <alignment vertical="center"/>
    </xf>
    <xf numFmtId="183" fontId="4" fillId="0" borderId="0" xfId="1" applyNumberFormat="1" applyFont="1" applyProtection="1">
      <alignment vertical="center"/>
    </xf>
    <xf numFmtId="0" fontId="14" fillId="0" borderId="14" xfId="0" applyFont="1" applyBorder="1" applyAlignment="1" applyProtection="1">
      <alignment horizontal="left" vertical="center" indent="1"/>
    </xf>
    <xf numFmtId="0" fontId="14" fillId="0" borderId="15" xfId="0" applyFont="1" applyBorder="1" applyAlignment="1" applyProtection="1">
      <alignment horizontal="left" vertical="center" indent="1"/>
    </xf>
    <xf numFmtId="0" fontId="14" fillId="0" borderId="17" xfId="0" applyFont="1" applyBorder="1" applyAlignment="1" applyProtection="1">
      <alignment horizontal="left" vertical="center" indent="1"/>
    </xf>
    <xf numFmtId="0" fontId="14" fillId="0" borderId="18" xfId="0" applyFont="1" applyBorder="1" applyProtection="1">
      <alignment vertical="center"/>
    </xf>
    <xf numFmtId="0" fontId="14" fillId="0" borderId="0" xfId="0" applyFont="1" applyProtection="1">
      <alignment vertical="center"/>
    </xf>
    <xf numFmtId="0" fontId="4" fillId="0" borderId="15" xfId="0" applyFont="1" applyBorder="1" applyProtection="1">
      <alignment vertical="center"/>
    </xf>
    <xf numFmtId="0" fontId="4" fillId="0" borderId="17" xfId="0" applyFont="1" applyBorder="1" applyProtection="1">
      <alignment vertical="center"/>
    </xf>
    <xf numFmtId="0" fontId="4" fillId="0" borderId="0" xfId="0" applyFont="1" applyProtection="1">
      <alignment vertical="center"/>
    </xf>
    <xf numFmtId="180" fontId="4" fillId="0" borderId="18"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0" xfId="0" applyFont="1" applyBorder="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8" xfId="0" applyFont="1" applyBorder="1" applyProtection="1">
      <alignment vertical="center"/>
    </xf>
    <xf numFmtId="177" fontId="15" fillId="0" borderId="0" xfId="0" applyNumberFormat="1" applyFont="1" applyAlignment="1" applyProtection="1">
      <alignment vertical="top"/>
    </xf>
    <xf numFmtId="0" fontId="13" fillId="0" borderId="20"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8" xfId="2" applyFont="1" applyBorder="1" applyProtection="1">
      <alignment vertical="center"/>
    </xf>
    <xf numFmtId="0" fontId="21" fillId="0" borderId="0" xfId="0" applyFont="1" applyAlignment="1" applyProtection="1">
      <alignment vertical="top"/>
    </xf>
    <xf numFmtId="0" fontId="17" fillId="0" borderId="20" xfId="0" applyFont="1" applyBorder="1" applyAlignment="1" applyProtection="1">
      <alignment vertical="top"/>
    </xf>
    <xf numFmtId="0" fontId="4" fillId="0" borderId="16" xfId="0" applyFont="1" applyBorder="1" applyProtection="1">
      <alignment vertical="center"/>
    </xf>
    <xf numFmtId="0" fontId="4" fillId="0" borderId="12" xfId="0" applyFont="1" applyBorder="1" applyProtection="1">
      <alignment vertical="center"/>
    </xf>
    <xf numFmtId="0" fontId="13" fillId="0" borderId="12" xfId="0" applyFont="1" applyBorder="1" applyAlignment="1" applyProtection="1">
      <alignment vertical="top"/>
    </xf>
    <xf numFmtId="49" fontId="13" fillId="0" borderId="12" xfId="0" applyNumberFormat="1" applyFont="1" applyBorder="1" applyAlignment="1" applyProtection="1">
      <alignment vertical="top"/>
    </xf>
    <xf numFmtId="0" fontId="4" fillId="0" borderId="13"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2" xfId="0" applyFont="1" applyBorder="1" applyAlignment="1" applyProtection="1">
      <alignment horizontal="right" vertical="top"/>
    </xf>
    <xf numFmtId="0" fontId="15" fillId="0" borderId="12" xfId="0" applyFont="1" applyBorder="1" applyAlignment="1" applyProtection="1">
      <alignment vertical="top"/>
    </xf>
    <xf numFmtId="49" fontId="15" fillId="0" borderId="12" xfId="0" applyNumberFormat="1" applyFont="1" applyBorder="1" applyAlignment="1" applyProtection="1">
      <alignment vertical="top"/>
    </xf>
    <xf numFmtId="182" fontId="15" fillId="0" borderId="12"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8" xfId="0" applyFont="1" applyBorder="1" applyProtection="1">
      <alignment vertical="center"/>
    </xf>
    <xf numFmtId="0" fontId="22" fillId="0" borderId="0" xfId="0" applyFont="1" applyProtection="1">
      <alignment vertical="center"/>
    </xf>
    <xf numFmtId="49" fontId="4" fillId="0" borderId="15" xfId="0" applyNumberFormat="1" applyFont="1" applyBorder="1" applyProtection="1">
      <alignment vertical="center"/>
    </xf>
    <xf numFmtId="178" fontId="4" fillId="0" borderId="15"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2"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0" xfId="2" applyFont="1" applyBorder="1" applyProtection="1">
      <alignment vertical="center"/>
    </xf>
    <xf numFmtId="49" fontId="17" fillId="0" borderId="0" xfId="0" applyNumberFormat="1" applyFont="1" applyAlignment="1" applyProtection="1">
      <alignment horizontal="right" vertical="top"/>
    </xf>
    <xf numFmtId="178" fontId="13" fillId="0" borderId="12"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6" xfId="2" applyFont="1" applyBorder="1" applyProtection="1">
      <alignment vertical="center"/>
    </xf>
    <xf numFmtId="0" fontId="4" fillId="0" borderId="12" xfId="2" applyFont="1" applyBorder="1" applyProtection="1">
      <alignment vertical="center"/>
    </xf>
    <xf numFmtId="0" fontId="14" fillId="0" borderId="18"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0" fontId="17" fillId="0" borderId="0" xfId="0" applyFont="1" applyAlignment="1" applyProtection="1">
      <alignmen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19"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4" xfId="2" applyFont="1" applyBorder="1" applyAlignment="1" applyProtection="1">
      <alignment horizontal="center" vertical="center"/>
    </xf>
    <xf numFmtId="0" fontId="4" fillId="0" borderId="15" xfId="2" applyFont="1" applyBorder="1" applyAlignment="1" applyProtection="1">
      <alignment horizontal="center" vertical="center"/>
    </xf>
    <xf numFmtId="0" fontId="4" fillId="0" borderId="17" xfId="2" applyFont="1" applyBorder="1" applyAlignment="1" applyProtection="1">
      <alignment horizontal="center" vertical="center"/>
    </xf>
    <xf numFmtId="49" fontId="4" fillId="0" borderId="19"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7" xfId="0" applyFont="1" applyBorder="1" applyAlignment="1" applyProtection="1">
      <alignment horizontal="center" vertical="center"/>
    </xf>
    <xf numFmtId="180" fontId="4" fillId="0" borderId="20" xfId="0" applyNumberFormat="1" applyFont="1" applyBorder="1" applyProtection="1">
      <alignment vertical="center"/>
    </xf>
    <xf numFmtId="0" fontId="4" fillId="0" borderId="21"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1"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1"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1"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1"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4" xfId="0" applyNumberFormat="1" applyFont="1" applyBorder="1" applyAlignment="1" applyProtection="1">
      <alignment horizontal="right" vertical="center"/>
    </xf>
    <xf numFmtId="38" fontId="4" fillId="0" borderId="22" xfId="0" applyNumberFormat="1" applyFont="1" applyBorder="1" applyAlignment="1" applyProtection="1">
      <alignment horizontal="right" vertical="center"/>
    </xf>
    <xf numFmtId="0" fontId="18" fillId="0" borderId="20" xfId="0" applyFont="1" applyBorder="1" applyProtection="1">
      <alignment vertical="center"/>
    </xf>
    <xf numFmtId="0" fontId="4" fillId="0" borderId="31" xfId="0" applyFont="1" applyBorder="1" applyAlignment="1" applyProtection="1">
      <alignment horizontal="left" vertical="center"/>
    </xf>
    <xf numFmtId="0" fontId="4" fillId="0" borderId="28" xfId="0" applyFont="1" applyBorder="1" applyAlignment="1" applyProtection="1">
      <alignment horizontal="left" vertical="center"/>
    </xf>
    <xf numFmtId="0" fontId="4" fillId="0" borderId="32" xfId="0" applyFont="1" applyBorder="1" applyAlignment="1" applyProtection="1">
      <alignment horizontal="left" vertical="center"/>
    </xf>
    <xf numFmtId="0" fontId="18" fillId="0" borderId="7" xfId="0" applyFont="1" applyBorder="1" applyProtection="1">
      <alignment vertical="center"/>
    </xf>
    <xf numFmtId="0" fontId="4" fillId="0" borderId="16" xfId="0" applyFont="1" applyBorder="1" applyAlignment="1" applyProtection="1">
      <alignment horizontal="left" vertical="top"/>
    </xf>
    <xf numFmtId="0" fontId="4" fillId="0" borderId="12" xfId="0" applyFont="1" applyBorder="1" applyAlignment="1" applyProtection="1">
      <alignment horizontal="left" vertical="top"/>
    </xf>
    <xf numFmtId="0" fontId="4" fillId="0" borderId="13" xfId="0" applyFont="1" applyBorder="1" applyAlignment="1" applyProtection="1">
      <alignment horizontal="left" vertical="top"/>
    </xf>
    <xf numFmtId="0" fontId="18" fillId="0" borderId="13" xfId="0" applyFont="1" applyBorder="1" applyProtection="1">
      <alignment vertical="center"/>
    </xf>
    <xf numFmtId="0" fontId="4" fillId="0" borderId="0" xfId="0" applyFont="1" applyAlignment="1" applyProtection="1">
      <alignment horizontal="left" vertical="top"/>
    </xf>
    <xf numFmtId="182" fontId="4" fillId="0" borderId="0" xfId="1" applyNumberFormat="1" applyFont="1" applyProtection="1">
      <alignment vertical="center"/>
    </xf>
    <xf numFmtId="178" fontId="4" fillId="0" borderId="20"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178" fontId="4" fillId="0" borderId="21"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11"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19" fillId="0" borderId="11" xfId="1" applyNumberFormat="1" applyFont="1" applyBorder="1" applyAlignment="1" applyProtection="1">
      <alignment horizontal="right" vertical="center"/>
    </xf>
    <xf numFmtId="182" fontId="19" fillId="0" borderId="6" xfId="1" applyNumberFormat="1" applyFont="1" applyBorder="1" applyAlignment="1" applyProtection="1">
      <alignment horizontal="right" vertical="center"/>
    </xf>
    <xf numFmtId="182" fontId="19" fillId="0" borderId="7" xfId="1" applyNumberFormat="1" applyFont="1" applyBorder="1" applyAlignment="1" applyProtection="1">
      <alignment horizontal="right" vertical="center"/>
    </xf>
    <xf numFmtId="178" fontId="19" fillId="0" borderId="33"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0" xfId="1"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0" fontId="17" fillId="0" borderId="0" xfId="0" applyFont="1" applyAlignment="1" applyProtection="1">
      <alignment horizontal="left" vertical="top" wrapText="1"/>
    </xf>
    <xf numFmtId="0" fontId="4" fillId="0" borderId="19"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19"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0" fontId="4" fillId="0" borderId="21"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1"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0" xfId="2" applyFont="1" applyBorder="1" applyProtection="1">
      <alignment vertical="center"/>
    </xf>
    <xf numFmtId="0" fontId="4" fillId="0" borderId="26" xfId="2" applyFont="1" applyBorder="1" applyProtection="1">
      <alignment vertical="center"/>
    </xf>
    <xf numFmtId="0" fontId="4" fillId="0" borderId="27" xfId="2" applyFont="1" applyBorder="1" applyProtection="1">
      <alignment vertical="center"/>
    </xf>
    <xf numFmtId="180" fontId="4" fillId="0" borderId="23" xfId="0" applyNumberFormat="1"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38" fontId="19" fillId="0" borderId="23" xfId="1" applyNumberFormat="1" applyFont="1" applyBorder="1" applyAlignment="1" applyProtection="1">
      <alignment horizontal="right" vertical="center"/>
    </xf>
    <xf numFmtId="178" fontId="19" fillId="0" borderId="24" xfId="1" applyNumberFormat="1" applyFont="1" applyBorder="1" applyAlignment="1" applyProtection="1">
      <alignment horizontal="right" vertical="center"/>
    </xf>
    <xf numFmtId="178" fontId="19" fillId="0" borderId="25" xfId="1" applyNumberFormat="1" applyFont="1" applyBorder="1" applyAlignment="1" applyProtection="1">
      <alignment horizontal="right" vertical="center"/>
    </xf>
    <xf numFmtId="178" fontId="4" fillId="0" borderId="14" xfId="1" applyNumberFormat="1" applyFont="1" applyBorder="1" applyAlignment="1" applyProtection="1">
      <alignment horizontal="left" vertical="center"/>
    </xf>
    <xf numFmtId="178" fontId="4" fillId="0" borderId="15" xfId="1" applyNumberFormat="1" applyFont="1" applyBorder="1" applyAlignment="1" applyProtection="1">
      <alignment horizontal="left" vertical="center"/>
    </xf>
    <xf numFmtId="178" fontId="4" fillId="0" borderId="17" xfId="1" applyNumberFormat="1" applyFont="1" applyBorder="1" applyAlignment="1" applyProtection="1">
      <alignment horizontal="left" vertical="center"/>
    </xf>
    <xf numFmtId="178" fontId="4" fillId="0" borderId="31" xfId="1" applyNumberFormat="1" applyFont="1" applyBorder="1" applyAlignment="1" applyProtection="1">
      <alignment horizontal="left" vertical="center"/>
    </xf>
    <xf numFmtId="178" fontId="4" fillId="0" borderId="28" xfId="1" applyNumberFormat="1" applyFont="1" applyBorder="1" applyAlignment="1" applyProtection="1">
      <alignment horizontal="left" vertical="center"/>
    </xf>
    <xf numFmtId="178" fontId="4" fillId="0" borderId="32" xfId="1" applyNumberFormat="1" applyFont="1" applyBorder="1" applyAlignment="1" applyProtection="1">
      <alignment horizontal="left" vertical="center"/>
    </xf>
    <xf numFmtId="178" fontId="4" fillId="0" borderId="23" xfId="1" quotePrefix="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78" fontId="4" fillId="0" borderId="25" xfId="1" quotePrefix="1" applyNumberFormat="1" applyFont="1" applyBorder="1" applyAlignment="1" applyProtection="1">
      <alignment horizontal="left" vertical="center"/>
    </xf>
    <xf numFmtId="186" fontId="19" fillId="0" borderId="23" xfId="1" applyNumberFormat="1" applyFont="1" applyBorder="1" applyAlignment="1" applyProtection="1">
      <alignment horizontal="right" vertical="center"/>
    </xf>
    <xf numFmtId="184" fontId="19" fillId="0" borderId="24" xfId="1" applyNumberFormat="1" applyFont="1" applyBorder="1" applyAlignment="1" applyProtection="1">
      <alignment horizontal="right" vertical="center"/>
    </xf>
    <xf numFmtId="184" fontId="19" fillId="0" borderId="25" xfId="1" applyNumberFormat="1" applyFont="1" applyBorder="1" applyAlignment="1" applyProtection="1">
      <alignment horizontal="right" vertical="center"/>
    </xf>
    <xf numFmtId="0" fontId="13" fillId="0" borderId="13" xfId="0" applyFont="1" applyBorder="1" applyAlignment="1" applyProtection="1">
      <alignment vertical="top"/>
    </xf>
    <xf numFmtId="0" fontId="4" fillId="0" borderId="21"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0" fontId="15" fillId="0" borderId="0" xfId="2" applyFont="1" applyProtection="1">
      <alignment vertical="center"/>
    </xf>
    <xf numFmtId="178" fontId="4" fillId="0" borderId="18" xfId="1" applyNumberFormat="1" applyFont="1" applyBorder="1" applyAlignment="1" applyProtection="1">
      <alignment horizontal="left" vertical="center"/>
    </xf>
    <xf numFmtId="178" fontId="4" fillId="0" borderId="0" xfId="1" applyNumberFormat="1" applyFont="1" applyAlignment="1" applyProtection="1">
      <alignment horizontal="left" vertical="center"/>
    </xf>
    <xf numFmtId="178" fontId="4" fillId="0" borderId="20" xfId="1" applyNumberFormat="1" applyFont="1" applyBorder="1" applyAlignment="1" applyProtection="1">
      <alignment horizontal="left" vertical="center"/>
    </xf>
    <xf numFmtId="0" fontId="4" fillId="0" borderId="31" xfId="2" applyFont="1" applyBorder="1" applyAlignment="1" applyProtection="1">
      <alignment horizontal="left" vertical="center"/>
    </xf>
    <xf numFmtId="0" fontId="4" fillId="0" borderId="28" xfId="2" applyFont="1" applyBorder="1" applyAlignment="1" applyProtection="1">
      <alignment horizontal="left" vertical="center"/>
    </xf>
    <xf numFmtId="0" fontId="4" fillId="0" borderId="32" xfId="2" applyFont="1" applyBorder="1" applyAlignment="1" applyProtection="1">
      <alignment horizontal="left" vertical="center"/>
    </xf>
    <xf numFmtId="0" fontId="4" fillId="0" borderId="23" xfId="1" applyFont="1" applyBorder="1" applyAlignment="1" applyProtection="1">
      <alignment horizontal="left" vertical="center"/>
    </xf>
    <xf numFmtId="0" fontId="4" fillId="0" borderId="24" xfId="1" applyFont="1" applyBorder="1" applyAlignment="1" applyProtection="1">
      <alignment horizontal="left" vertical="center"/>
    </xf>
    <xf numFmtId="0" fontId="4" fillId="0" borderId="25" xfId="1" applyFont="1" applyBorder="1" applyAlignment="1" applyProtection="1">
      <alignment horizontal="left" vertical="center"/>
    </xf>
    <xf numFmtId="38" fontId="19" fillId="6" borderId="23" xfId="1" applyNumberFormat="1" applyFont="1" applyFill="1" applyBorder="1" applyAlignment="1" applyProtection="1">
      <alignment horizontal="right" vertical="center"/>
    </xf>
    <xf numFmtId="178" fontId="19" fillId="6" borderId="24" xfId="1" applyNumberFormat="1" applyFont="1" applyFill="1" applyBorder="1" applyAlignment="1" applyProtection="1">
      <alignment horizontal="right" vertical="center"/>
    </xf>
    <xf numFmtId="178" fontId="19" fillId="6" borderId="25" xfId="1" applyNumberFormat="1" applyFont="1" applyFill="1" applyBorder="1" applyAlignment="1" applyProtection="1">
      <alignment horizontal="right" vertical="center"/>
    </xf>
    <xf numFmtId="0" fontId="15" fillId="0" borderId="0" xfId="0" applyFont="1" applyAlignment="1" applyProtection="1">
      <alignment vertical="center" wrapText="1"/>
    </xf>
    <xf numFmtId="183" fontId="4" fillId="0" borderId="0" xfId="2" applyNumberFormat="1" applyFont="1" applyProtection="1">
      <alignment vertical="center"/>
    </xf>
    <xf numFmtId="0" fontId="4" fillId="0" borderId="14" xfId="2" applyFont="1" applyBorder="1" applyAlignment="1" applyProtection="1">
      <alignment horizontal="left" vertical="center" wrapText="1"/>
    </xf>
    <xf numFmtId="0" fontId="4" fillId="0" borderId="15" xfId="2" applyFont="1" applyBorder="1" applyAlignment="1" applyProtection="1">
      <alignment horizontal="left" vertical="center" wrapText="1"/>
    </xf>
    <xf numFmtId="0" fontId="4" fillId="0" borderId="45" xfId="2" applyFont="1" applyBorder="1" applyAlignment="1" applyProtection="1">
      <alignment horizontal="left" vertical="center" wrapText="1"/>
    </xf>
    <xf numFmtId="0" fontId="4" fillId="0" borderId="29" xfId="2" applyFont="1" applyBorder="1" applyAlignment="1" applyProtection="1">
      <alignment horizontal="center" vertical="center"/>
    </xf>
    <xf numFmtId="0" fontId="4" fillId="0" borderId="3" xfId="2" applyFont="1" applyBorder="1" applyAlignment="1" applyProtection="1">
      <alignment horizontal="center" vertical="center"/>
    </xf>
    <xf numFmtId="0" fontId="4" fillId="0" borderId="4" xfId="2" applyFont="1" applyBorder="1" applyAlignment="1" applyProtection="1">
      <alignment horizontal="center" vertical="center"/>
    </xf>
    <xf numFmtId="0" fontId="4" fillId="0" borderId="42" xfId="2" applyFont="1" applyBorder="1" applyAlignment="1" applyProtection="1">
      <alignment horizontal="left" vertical="center" wrapText="1"/>
    </xf>
    <xf numFmtId="0" fontId="4" fillId="0" borderId="43" xfId="2" applyFont="1" applyBorder="1" applyAlignment="1" applyProtection="1">
      <alignment horizontal="left" vertical="center"/>
    </xf>
    <xf numFmtId="0" fontId="4" fillId="0" borderId="43" xfId="2" applyFont="1" applyBorder="1" applyAlignment="1" applyProtection="1">
      <alignment horizontal="center" vertical="center" wrapText="1"/>
    </xf>
    <xf numFmtId="0" fontId="4" fillId="0" borderId="43" xfId="2" applyFont="1" applyBorder="1" applyAlignment="1" applyProtection="1">
      <alignment horizontal="center" vertical="center"/>
    </xf>
    <xf numFmtId="0" fontId="4" fillId="0" borderId="8" xfId="2" applyFont="1" applyBorder="1" applyProtection="1">
      <alignment vertical="center"/>
    </xf>
    <xf numFmtId="0" fontId="4" fillId="0" borderId="9" xfId="2" applyFont="1" applyBorder="1" applyProtection="1">
      <alignment vertical="center"/>
    </xf>
    <xf numFmtId="0" fontId="4" fillId="0" borderId="44" xfId="2" applyFont="1" applyBorder="1" applyProtection="1">
      <alignment vertical="center"/>
    </xf>
    <xf numFmtId="0" fontId="4" fillId="0" borderId="8" xfId="2" applyFont="1" applyBorder="1" applyAlignment="1" applyProtection="1">
      <alignment horizontal="center" vertical="center" wrapText="1"/>
    </xf>
    <xf numFmtId="0" fontId="4" fillId="0" borderId="44" xfId="2" applyFont="1" applyBorder="1" applyAlignment="1" applyProtection="1">
      <alignment horizontal="center" vertical="center" wrapText="1"/>
    </xf>
    <xf numFmtId="0" fontId="4" fillId="0" borderId="9" xfId="2" applyFont="1" applyBorder="1" applyAlignment="1" applyProtection="1">
      <alignment horizontal="center" vertical="center" wrapText="1"/>
    </xf>
    <xf numFmtId="0" fontId="4" fillId="0" borderId="10" xfId="2" applyFont="1" applyBorder="1" applyAlignment="1" applyProtection="1">
      <alignment horizontal="center" vertical="center" wrapText="1"/>
    </xf>
    <xf numFmtId="0" fontId="4" fillId="0" borderId="59" xfId="2" applyFont="1" applyBorder="1" applyAlignment="1" applyProtection="1">
      <alignment horizontal="left" vertical="center"/>
    </xf>
    <xf numFmtId="0" fontId="4" fillId="0" borderId="40" xfId="2" applyFont="1" applyBorder="1" applyAlignment="1" applyProtection="1">
      <alignment horizontal="left" vertical="center" wrapText="1"/>
    </xf>
    <xf numFmtId="0" fontId="4" fillId="0" borderId="0" xfId="2" applyFont="1" applyAlignment="1" applyProtection="1">
      <alignment horizontal="left" vertical="center" wrapText="1"/>
    </xf>
    <xf numFmtId="0" fontId="4" fillId="0" borderId="60" xfId="2" applyFont="1" applyBorder="1" applyAlignment="1" applyProtection="1">
      <alignment horizontal="left" vertical="center"/>
    </xf>
    <xf numFmtId="0" fontId="4" fillId="0" borderId="56" xfId="2" applyFont="1" applyBorder="1" applyAlignment="1" applyProtection="1">
      <alignment horizontal="left" vertical="center"/>
    </xf>
    <xf numFmtId="0" fontId="4" fillId="0" borderId="36" xfId="2" applyFont="1" applyBorder="1" applyAlignment="1" applyProtection="1">
      <alignment horizontal="left" vertical="center"/>
    </xf>
    <xf numFmtId="0" fontId="4" fillId="4" borderId="0" xfId="2" applyFont="1" applyFill="1" applyAlignment="1" applyProtection="1">
      <alignment vertical="center" wrapText="1"/>
    </xf>
    <xf numFmtId="0" fontId="4" fillId="5" borderId="0" xfId="2" applyFont="1" applyFill="1" applyProtection="1">
      <alignment vertical="center"/>
    </xf>
    <xf numFmtId="183" fontId="4" fillId="5" borderId="0" xfId="2" applyNumberFormat="1" applyFont="1" applyFill="1" applyProtection="1">
      <alignment vertical="center"/>
    </xf>
    <xf numFmtId="0" fontId="4" fillId="0" borderId="35" xfId="2" applyFont="1" applyBorder="1" applyAlignment="1" applyProtection="1">
      <alignment horizontal="left" vertical="center"/>
    </xf>
    <xf numFmtId="0" fontId="4" fillId="0" borderId="46" xfId="2" applyFont="1" applyBorder="1" applyAlignment="1" applyProtection="1">
      <alignment horizontal="left" vertical="center"/>
    </xf>
    <xf numFmtId="0" fontId="4" fillId="0" borderId="39" xfId="2" applyFont="1" applyBorder="1" applyAlignment="1" applyProtection="1">
      <alignment horizontal="left" vertical="center"/>
    </xf>
    <xf numFmtId="0" fontId="4" fillId="0" borderId="5" xfId="2" applyFont="1" applyBorder="1" applyAlignment="1" applyProtection="1">
      <alignment horizontal="left" vertical="center"/>
    </xf>
    <xf numFmtId="0" fontId="4" fillId="0" borderId="36" xfId="2" applyFont="1" applyBorder="1" applyAlignment="1" applyProtection="1">
      <alignment horizontal="left" vertical="center" wrapText="1"/>
    </xf>
    <xf numFmtId="0" fontId="4" fillId="0" borderId="22" xfId="2" applyFont="1" applyBorder="1" applyAlignment="1" applyProtection="1">
      <alignment horizontal="left" vertical="center" wrapText="1"/>
    </xf>
    <xf numFmtId="0" fontId="4" fillId="0" borderId="35" xfId="18" applyFont="1" applyBorder="1" applyAlignment="1" applyProtection="1">
      <alignment horizontal="left" vertical="center"/>
    </xf>
    <xf numFmtId="0" fontId="19" fillId="0" borderId="41" xfId="18" applyFont="1" applyBorder="1" applyAlignment="1" applyProtection="1">
      <alignment horizontal="left" vertical="center" wrapText="1"/>
    </xf>
    <xf numFmtId="0" fontId="19" fillId="0" borderId="28" xfId="18" applyFont="1" applyBorder="1" applyAlignment="1" applyProtection="1">
      <alignment horizontal="left" vertical="center" wrapText="1"/>
    </xf>
    <xf numFmtId="0" fontId="19" fillId="0" borderId="40" xfId="18" applyFont="1" applyBorder="1" applyAlignment="1" applyProtection="1">
      <alignment horizontal="left" vertical="center" wrapText="1"/>
    </xf>
    <xf numFmtId="0" fontId="19" fillId="0" borderId="0" xfId="18" applyFont="1" applyAlignment="1" applyProtection="1">
      <alignment horizontal="left" vertical="center" wrapText="1"/>
    </xf>
    <xf numFmtId="0" fontId="19" fillId="0" borderId="36" xfId="18" applyFont="1" applyBorder="1" applyAlignment="1" applyProtection="1">
      <alignment horizontal="left" vertical="center" wrapText="1"/>
    </xf>
    <xf numFmtId="0" fontId="19" fillId="0" borderId="22" xfId="18" applyFont="1" applyBorder="1" applyAlignment="1" applyProtection="1">
      <alignment horizontal="left" vertical="center" wrapText="1"/>
    </xf>
    <xf numFmtId="0" fontId="4" fillId="0" borderId="57" xfId="2" applyFont="1" applyBorder="1" applyAlignment="1" applyProtection="1">
      <alignment horizontal="left" vertical="center"/>
    </xf>
    <xf numFmtId="0" fontId="4" fillId="0" borderId="47" xfId="2" applyFont="1" applyBorder="1" applyAlignment="1" applyProtection="1">
      <alignment horizontal="left" vertical="center"/>
    </xf>
    <xf numFmtId="0" fontId="4" fillId="0" borderId="12" xfId="2" applyFont="1" applyBorder="1" applyAlignment="1" applyProtection="1">
      <alignment horizontal="left" vertical="center"/>
    </xf>
    <xf numFmtId="0" fontId="4" fillId="0" borderId="48" xfId="2" applyFont="1" applyBorder="1" applyAlignment="1" applyProtection="1">
      <alignment horizontal="left" vertical="center" wrapText="1"/>
    </xf>
    <xf numFmtId="0" fontId="4" fillId="0" borderId="53" xfId="2" applyFont="1" applyBorder="1" applyAlignment="1" applyProtection="1">
      <alignment horizontal="left" vertical="center" wrapText="1"/>
    </xf>
    <xf numFmtId="0" fontId="19" fillId="0" borderId="29" xfId="18" applyFont="1" applyBorder="1" applyAlignment="1" applyProtection="1">
      <alignment horizontal="left" vertical="center" wrapText="1"/>
    </xf>
    <xf numFmtId="0" fontId="19" fillId="0" borderId="3" xfId="18" applyFont="1" applyBorder="1" applyAlignment="1" applyProtection="1">
      <alignment horizontal="left" vertical="center" wrapText="1"/>
    </xf>
    <xf numFmtId="0" fontId="19" fillId="0" borderId="55" xfId="18" applyFont="1" applyBorder="1" applyAlignment="1" applyProtection="1">
      <alignment horizontal="left" vertical="center" wrapText="1"/>
    </xf>
    <xf numFmtId="0" fontId="4" fillId="4" borderId="37" xfId="2" applyFont="1" applyFill="1" applyBorder="1" applyAlignment="1" applyProtection="1">
      <alignment vertical="center" wrapText="1"/>
    </xf>
    <xf numFmtId="0" fontId="4" fillId="4" borderId="15" xfId="2" applyFont="1" applyFill="1" applyBorder="1" applyAlignment="1" applyProtection="1">
      <alignment vertical="center" wrapText="1"/>
    </xf>
    <xf numFmtId="0" fontId="19" fillId="0" borderId="5" xfId="18" applyFont="1" applyBorder="1" applyAlignment="1" applyProtection="1">
      <alignment horizontal="left" vertical="center" wrapText="1"/>
    </xf>
    <xf numFmtId="0" fontId="19" fillId="0" borderId="6" xfId="18" applyFont="1" applyBorder="1" applyAlignment="1" applyProtection="1">
      <alignment horizontal="left" vertical="center" wrapText="1"/>
    </xf>
    <xf numFmtId="0" fontId="19" fillId="0" borderId="46" xfId="18" applyFont="1" applyBorder="1" applyAlignment="1" applyProtection="1">
      <alignment horizontal="left" vertical="center" wrapText="1"/>
    </xf>
    <xf numFmtId="0" fontId="4" fillId="4" borderId="40" xfId="2" applyFont="1" applyFill="1" applyBorder="1" applyAlignment="1" applyProtection="1">
      <alignment vertical="center" wrapText="1"/>
    </xf>
    <xf numFmtId="0" fontId="19" fillId="0" borderId="5" xfId="18" applyFont="1" applyBorder="1" applyAlignment="1" applyProtection="1">
      <alignment horizontal="left" vertical="center" wrapText="1" shrinkToFit="1"/>
    </xf>
    <xf numFmtId="0" fontId="19" fillId="0" borderId="6" xfId="18" applyFont="1" applyBorder="1" applyAlignment="1" applyProtection="1">
      <alignment horizontal="left" vertical="center" wrapText="1" shrinkToFit="1"/>
    </xf>
    <xf numFmtId="0" fontId="19" fillId="0" borderId="46" xfId="18" applyFont="1" applyBorder="1" applyAlignment="1" applyProtection="1">
      <alignment horizontal="left" vertical="center" wrapText="1" shrinkToFit="1"/>
    </xf>
    <xf numFmtId="0" fontId="4" fillId="0" borderId="35" xfId="19" applyFont="1" applyBorder="1" applyAlignment="1" applyProtection="1">
      <alignment horizontal="left" vertical="center"/>
    </xf>
    <xf numFmtId="0" fontId="4" fillId="0" borderId="35" xfId="18" applyFont="1" applyBorder="1" applyAlignment="1" applyProtection="1">
      <alignment horizontal="left" vertical="center"/>
    </xf>
    <xf numFmtId="0" fontId="4" fillId="0" borderId="39" xfId="2" applyFont="1" applyBorder="1" applyAlignment="1" applyProtection="1">
      <alignment horizontal="left" vertical="center" wrapText="1"/>
    </xf>
    <xf numFmtId="0" fontId="4" fillId="0" borderId="42" xfId="18" applyFont="1" applyBorder="1" applyAlignment="1" applyProtection="1">
      <alignment horizontal="left" vertical="center"/>
    </xf>
    <xf numFmtId="0" fontId="19" fillId="0" borderId="8" xfId="18" applyFont="1" applyBorder="1" applyAlignment="1" applyProtection="1">
      <alignment horizontal="left" vertical="center" wrapText="1"/>
    </xf>
    <xf numFmtId="0" fontId="19" fillId="0" borderId="9" xfId="18" applyFont="1" applyBorder="1" applyAlignment="1" applyProtection="1">
      <alignment horizontal="left" vertical="center" wrapText="1"/>
    </xf>
    <xf numFmtId="0" fontId="19" fillId="0" borderId="44" xfId="18" applyFont="1" applyBorder="1" applyAlignment="1" applyProtection="1">
      <alignment horizontal="left" vertical="center" wrapText="1"/>
    </xf>
    <xf numFmtId="0" fontId="4" fillId="0" borderId="43" xfId="2" applyFont="1" applyBorder="1" applyAlignment="1" applyProtection="1">
      <alignment horizontal="left" vertical="center" wrapText="1"/>
    </xf>
    <xf numFmtId="0" fontId="4" fillId="4" borderId="41" xfId="2" applyFont="1" applyFill="1" applyBorder="1" applyAlignment="1" applyProtection="1">
      <alignment vertical="center" wrapText="1"/>
    </xf>
    <xf numFmtId="0" fontId="4" fillId="4" borderId="28" xfId="2" applyFont="1" applyFill="1" applyBorder="1" applyAlignment="1" applyProtection="1">
      <alignment vertical="center" wrapText="1"/>
    </xf>
    <xf numFmtId="0" fontId="4" fillId="0" borderId="42" xfId="18" applyFont="1" applyBorder="1" applyAlignment="1" applyProtection="1">
      <alignment horizontal="left" vertical="center"/>
    </xf>
    <xf numFmtId="0" fontId="4" fillId="0" borderId="49" xfId="2" applyFont="1" applyBorder="1" applyAlignment="1" applyProtection="1">
      <alignment horizontal="left" vertical="center"/>
    </xf>
    <xf numFmtId="0" fontId="4" fillId="0" borderId="51"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52" xfId="2" applyFont="1" applyBorder="1" applyAlignment="1" applyProtection="1">
      <alignment horizontal="left" vertical="center"/>
    </xf>
    <xf numFmtId="0" fontId="4" fillId="0" borderId="13"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cellXfs>
  <cellStyles count="24">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通貨 2 2" xfId="21" xr:uid="{E93D5ABB-5AB5-423F-ADE7-B2AB0FBFC156}"/>
    <cellStyle name="通貨 2 2 2" xfId="23" xr:uid="{E1AE65D3-2B18-495B-BEEA-3867CA88A355}"/>
    <cellStyle name="通貨 2 3" xfId="20" xr:uid="{4B8D2A4A-7CC5-4526-AE89-4E84A70DD7E7}"/>
    <cellStyle name="通貨 2 3 2" xfId="22" xr:uid="{8DD3BC59-C8B1-438E-AFE3-6A5D152C2B47}"/>
    <cellStyle name="標準" xfId="0" builtinId="0"/>
    <cellStyle name="標準 2" xfId="10" xr:uid="{00000000-0005-0000-0000-000009000000}"/>
    <cellStyle name="標準 3" xfId="19" xr:uid="{6395B251-F0C6-4726-BE3A-3661BC196513}"/>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 name="標準_指名願い様式（営業品目表）" xfId="18" xr:uid="{9CAFB66D-5CFC-4594-8D4F-D66FB0D49713}"/>
  </cellStyles>
  <dxfs count="49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0000"/>
      <color rgb="FFCCEDFC"/>
      <color rgb="FF000000"/>
      <color rgb="FFA6A6A6"/>
      <color rgb="FFFFE1FF"/>
      <color rgb="FFE2EFDA"/>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C528"/>
  <sheetViews>
    <sheetView showGridLines="0" tabSelected="1" topLeftCell="B1" zoomScaleNormal="100" workbookViewId="0">
      <selection activeCell="B1" sqref="B1"/>
    </sheetView>
  </sheetViews>
  <sheetFormatPr defaultColWidth="9" defaultRowHeight="13.5" x14ac:dyDescent="0.15"/>
  <cols>
    <col min="1" max="1" width="15.125" style="300" hidden="1" customWidth="1"/>
    <col min="2" max="3" width="1.625" style="92" customWidth="1"/>
    <col min="4" max="5" width="5.625" style="92" customWidth="1"/>
    <col min="6" max="7" width="6.375" style="92" customWidth="1"/>
    <col min="8" max="8" width="5.625" style="92" customWidth="1"/>
    <col min="9" max="9" width="1.625" style="92" customWidth="1"/>
    <col min="10" max="10" width="7.625" style="92" customWidth="1"/>
    <col min="11" max="14" width="5.625" style="92" customWidth="1"/>
    <col min="15" max="15" width="7.625" style="92" customWidth="1"/>
    <col min="16" max="16" width="8.625" style="92" customWidth="1"/>
    <col min="17" max="19" width="7.625" style="92" customWidth="1"/>
    <col min="20" max="20" width="17.625" style="92" customWidth="1"/>
    <col min="21" max="22" width="7.625" style="92" customWidth="1"/>
    <col min="23" max="25" width="6.625" style="92" customWidth="1"/>
    <col min="26" max="26" width="2.625" style="92" customWidth="1"/>
    <col min="27" max="27" width="8.5" style="92" customWidth="1"/>
    <col min="28" max="28" width="16.125" style="92" hidden="1" customWidth="1"/>
    <col min="29" max="29" width="10.75" style="92" hidden="1" customWidth="1"/>
    <col min="30" max="16384" width="9" style="92"/>
  </cols>
  <sheetData>
    <row r="1" spans="1:28" ht="30" customHeight="1" x14ac:dyDescent="0.15">
      <c r="A1" s="374" t="s">
        <v>456</v>
      </c>
      <c r="B1" s="90"/>
      <c r="C1" s="91" t="s">
        <v>409</v>
      </c>
      <c r="D1" s="91"/>
      <c r="U1" s="93"/>
      <c r="V1" s="93"/>
      <c r="W1" s="373" t="s">
        <v>460</v>
      </c>
      <c r="X1" s="94"/>
      <c r="Y1" s="94"/>
      <c r="Z1" s="94"/>
      <c r="AA1" s="95"/>
    </row>
    <row r="2" spans="1:28" ht="15" hidden="1" customHeight="1" x14ac:dyDescent="0.15">
      <c r="A2" s="374" t="s">
        <v>457</v>
      </c>
      <c r="B2" s="90"/>
      <c r="C2" s="96"/>
      <c r="D2" s="96"/>
      <c r="E2" s="96"/>
      <c r="F2" s="96"/>
      <c r="G2" s="96"/>
      <c r="H2" s="96"/>
      <c r="AA2" s="95"/>
    </row>
    <row r="3" spans="1:28" ht="30" customHeight="1" x14ac:dyDescent="0.15">
      <c r="A3" s="375" t="s">
        <v>461</v>
      </c>
      <c r="B3" s="97"/>
      <c r="C3" s="92" t="s">
        <v>408</v>
      </c>
      <c r="AA3" s="95"/>
    </row>
    <row r="4" spans="1:28" ht="5.25" customHeight="1" x14ac:dyDescent="0.15">
      <c r="A4" s="97"/>
      <c r="B4" s="97"/>
      <c r="C4" s="98"/>
      <c r="D4" s="99"/>
      <c r="E4" s="99"/>
      <c r="F4" s="99"/>
      <c r="G4" s="99"/>
      <c r="H4" s="99"/>
      <c r="I4" s="99"/>
      <c r="J4" s="99"/>
      <c r="K4" s="99"/>
      <c r="L4" s="99"/>
      <c r="M4" s="99"/>
      <c r="N4" s="99"/>
      <c r="O4" s="99"/>
      <c r="P4" s="99"/>
      <c r="Q4" s="99"/>
      <c r="R4" s="99"/>
      <c r="S4" s="99"/>
      <c r="T4" s="99"/>
      <c r="U4" s="99"/>
      <c r="V4" s="99"/>
      <c r="W4" s="99"/>
      <c r="X4" s="99"/>
      <c r="Y4" s="99"/>
      <c r="Z4" s="100"/>
    </row>
    <row r="5" spans="1:28" ht="15" customHeight="1" x14ac:dyDescent="0.15">
      <c r="A5" s="97"/>
      <c r="B5" s="101"/>
      <c r="C5" s="102" t="s">
        <v>105</v>
      </c>
      <c r="D5" s="103"/>
      <c r="E5" s="103"/>
      <c r="F5" s="103"/>
      <c r="G5" s="103"/>
      <c r="H5" s="103"/>
      <c r="I5" s="103"/>
      <c r="J5" s="103"/>
      <c r="K5" s="103"/>
      <c r="L5" s="103"/>
      <c r="M5" s="103"/>
      <c r="N5" s="103"/>
      <c r="O5" s="103"/>
      <c r="P5" s="103"/>
      <c r="Q5" s="103"/>
      <c r="R5" s="103"/>
      <c r="S5" s="103"/>
      <c r="T5" s="103"/>
      <c r="U5" s="103"/>
      <c r="V5" s="103"/>
      <c r="W5" s="103"/>
      <c r="X5" s="103"/>
      <c r="Y5" s="103"/>
      <c r="Z5" s="104"/>
    </row>
    <row r="6" spans="1:28" ht="15" customHeight="1" x14ac:dyDescent="0.15">
      <c r="A6" s="97"/>
      <c r="B6" s="97"/>
      <c r="C6" s="102" t="s">
        <v>12</v>
      </c>
      <c r="D6" s="103"/>
      <c r="E6" s="103"/>
      <c r="F6" s="103"/>
      <c r="G6" s="103"/>
      <c r="H6" s="103"/>
      <c r="I6" s="103"/>
      <c r="J6" s="103"/>
      <c r="K6" s="103"/>
      <c r="L6" s="103"/>
      <c r="M6" s="103"/>
      <c r="N6" s="103"/>
      <c r="O6" s="103"/>
      <c r="P6" s="103"/>
      <c r="Q6" s="103"/>
      <c r="R6" s="103"/>
      <c r="S6" s="103"/>
      <c r="T6" s="103"/>
      <c r="U6" s="103"/>
      <c r="V6" s="103"/>
      <c r="W6" s="103"/>
      <c r="X6" s="103"/>
      <c r="Y6" s="103"/>
      <c r="Z6" s="104"/>
    </row>
    <row r="7" spans="1:28" ht="15" customHeight="1" x14ac:dyDescent="0.15">
      <c r="A7" s="97"/>
      <c r="B7" s="97"/>
      <c r="C7" s="102" t="s">
        <v>13</v>
      </c>
      <c r="D7" s="103"/>
      <c r="E7" s="103"/>
      <c r="F7" s="103"/>
      <c r="G7" s="103"/>
      <c r="H7" s="103"/>
      <c r="I7" s="103"/>
      <c r="J7" s="103"/>
      <c r="K7" s="103"/>
      <c r="L7" s="103"/>
      <c r="M7" s="103"/>
      <c r="N7" s="103"/>
      <c r="O7" s="103"/>
      <c r="P7" s="103"/>
      <c r="Q7" s="103"/>
      <c r="R7" s="103"/>
      <c r="S7" s="103"/>
      <c r="T7" s="103"/>
      <c r="U7" s="103"/>
      <c r="V7" s="103"/>
      <c r="W7" s="103"/>
      <c r="X7" s="103"/>
      <c r="Y7" s="103"/>
      <c r="Z7" s="104"/>
    </row>
    <row r="8" spans="1:28" ht="15" hidden="1" customHeight="1" x14ac:dyDescent="0.15">
      <c r="A8" s="97"/>
      <c r="B8" s="97"/>
      <c r="C8" s="102"/>
      <c r="D8" s="103"/>
      <c r="E8" s="103"/>
      <c r="F8" s="103"/>
      <c r="G8" s="103"/>
      <c r="H8" s="103"/>
      <c r="I8" s="103"/>
      <c r="J8" s="103"/>
      <c r="K8" s="103"/>
      <c r="L8" s="103"/>
      <c r="M8" s="103"/>
      <c r="N8" s="103"/>
      <c r="O8" s="103"/>
      <c r="P8" s="103"/>
      <c r="Q8" s="103"/>
      <c r="R8" s="103"/>
      <c r="S8" s="103"/>
      <c r="T8" s="103"/>
      <c r="U8" s="103"/>
      <c r="V8" s="103"/>
      <c r="W8" s="103"/>
      <c r="X8" s="103"/>
      <c r="Y8" s="103"/>
      <c r="Z8" s="104"/>
    </row>
    <row r="9" spans="1:28" ht="5.25" customHeight="1" x14ac:dyDescent="0.15">
      <c r="A9" s="97"/>
      <c r="B9" s="97"/>
      <c r="C9" s="105"/>
      <c r="D9" s="106"/>
      <c r="E9" s="106"/>
      <c r="F9" s="106"/>
      <c r="G9" s="106"/>
      <c r="H9" s="106"/>
      <c r="I9" s="106"/>
      <c r="J9" s="106"/>
      <c r="K9" s="106"/>
      <c r="L9" s="106"/>
      <c r="M9" s="106"/>
      <c r="N9" s="106"/>
      <c r="O9" s="106"/>
      <c r="P9" s="106"/>
      <c r="Q9" s="106"/>
      <c r="R9" s="106"/>
      <c r="S9" s="106"/>
      <c r="T9" s="106"/>
      <c r="U9" s="106"/>
      <c r="V9" s="106"/>
      <c r="W9" s="106"/>
      <c r="X9" s="106"/>
      <c r="Y9" s="106"/>
      <c r="Z9" s="107"/>
    </row>
    <row r="10" spans="1:28" ht="30" customHeight="1" x14ac:dyDescent="0.15">
      <c r="A10" s="97"/>
      <c r="B10" s="97"/>
    </row>
    <row r="11" spans="1:28" ht="15.75" hidden="1" customHeight="1" x14ac:dyDescent="0.15">
      <c r="A11" s="108"/>
      <c r="B11" s="97"/>
    </row>
    <row r="12" spans="1:28" ht="15.75" hidden="1" customHeight="1" x14ac:dyDescent="0.15">
      <c r="A12" s="108"/>
      <c r="B12" s="97"/>
    </row>
    <row r="13" spans="1:28" ht="20.100000000000001" customHeight="1" x14ac:dyDescent="0.15">
      <c r="A13" s="97"/>
      <c r="B13" s="97"/>
      <c r="C13" s="109" t="s">
        <v>40</v>
      </c>
      <c r="D13" s="110"/>
      <c r="E13" s="110"/>
      <c r="F13" s="110"/>
      <c r="G13" s="110"/>
      <c r="H13" s="111"/>
    </row>
    <row r="14" spans="1:28" ht="15" customHeight="1" x14ac:dyDescent="0.15">
      <c r="A14" s="97"/>
      <c r="B14" s="97"/>
      <c r="C14" s="112"/>
      <c r="D14" s="113"/>
      <c r="E14" s="113"/>
      <c r="F14" s="113"/>
      <c r="G14" s="113"/>
      <c r="H14" s="113"/>
      <c r="I14" s="114"/>
      <c r="J14" s="114"/>
      <c r="K14" s="114"/>
      <c r="L14" s="114"/>
      <c r="M14" s="114"/>
      <c r="N14" s="114"/>
      <c r="O14" s="114"/>
      <c r="P14" s="114"/>
      <c r="Q14" s="114"/>
      <c r="R14" s="114"/>
      <c r="S14" s="114"/>
      <c r="T14" s="114"/>
      <c r="U14" s="114"/>
      <c r="V14" s="114"/>
      <c r="W14" s="114"/>
      <c r="X14" s="114"/>
      <c r="Y14" s="114"/>
      <c r="Z14" s="115"/>
      <c r="AB14" s="116"/>
    </row>
    <row r="15" spans="1:28" ht="15.75" hidden="1" customHeight="1" x14ac:dyDescent="0.15">
      <c r="A15" s="97"/>
      <c r="B15" s="97"/>
      <c r="C15" s="117"/>
      <c r="D15" s="118"/>
      <c r="E15" s="119"/>
      <c r="F15" s="119"/>
      <c r="G15" s="119"/>
      <c r="H15" s="119"/>
      <c r="I15" s="120"/>
      <c r="J15" s="121"/>
      <c r="K15" s="121"/>
      <c r="L15" s="121"/>
      <c r="M15" s="121"/>
      <c r="N15" s="121"/>
      <c r="O15" s="121"/>
      <c r="P15" s="121"/>
      <c r="Q15" s="121"/>
      <c r="R15" s="121"/>
      <c r="S15" s="121"/>
      <c r="T15" s="121"/>
      <c r="U15" s="121"/>
      <c r="V15" s="121"/>
      <c r="W15" s="121"/>
      <c r="X15" s="121"/>
      <c r="Y15" s="121"/>
      <c r="Z15" s="122"/>
      <c r="AB15" s="116"/>
    </row>
    <row r="16" spans="1:28" ht="15.75" hidden="1" customHeight="1" x14ac:dyDescent="0.15">
      <c r="A16" s="97"/>
      <c r="B16" s="97"/>
      <c r="C16" s="117"/>
      <c r="D16" s="118"/>
      <c r="E16" s="116"/>
      <c r="F16" s="116"/>
      <c r="G16" s="116"/>
      <c r="H16" s="116"/>
      <c r="I16" s="120"/>
      <c r="J16" s="123"/>
      <c r="K16" s="123"/>
      <c r="L16" s="123"/>
      <c r="M16" s="123"/>
      <c r="N16" s="123"/>
      <c r="O16" s="123"/>
      <c r="P16" s="123"/>
      <c r="Q16" s="123"/>
      <c r="R16" s="123"/>
      <c r="S16" s="123"/>
      <c r="T16" s="123"/>
      <c r="U16" s="123"/>
      <c r="V16" s="123"/>
      <c r="W16" s="123"/>
      <c r="X16" s="123"/>
      <c r="Y16" s="123"/>
      <c r="Z16" s="122"/>
      <c r="AB16" s="116"/>
    </row>
    <row r="17" spans="1:28" ht="15.75" hidden="1" customHeight="1" x14ac:dyDescent="0.15">
      <c r="A17" s="97"/>
      <c r="B17" s="97"/>
      <c r="C17" s="117"/>
      <c r="D17" s="118"/>
      <c r="E17" s="116"/>
      <c r="F17" s="116"/>
      <c r="G17" s="116"/>
      <c r="H17" s="116"/>
      <c r="I17" s="120"/>
      <c r="J17" s="123"/>
      <c r="K17" s="123"/>
      <c r="L17" s="123"/>
      <c r="M17" s="123"/>
      <c r="N17" s="123"/>
      <c r="O17" s="123"/>
      <c r="P17" s="123"/>
      <c r="Q17" s="123"/>
      <c r="R17" s="123"/>
      <c r="S17" s="123"/>
      <c r="T17" s="123"/>
      <c r="U17" s="123"/>
      <c r="V17" s="123"/>
      <c r="W17" s="123"/>
      <c r="X17" s="123"/>
      <c r="Y17" s="123"/>
      <c r="Z17" s="122"/>
      <c r="AB17" s="116"/>
    </row>
    <row r="18" spans="1:28" ht="15.75" hidden="1" customHeight="1" x14ac:dyDescent="0.15">
      <c r="A18" s="97"/>
      <c r="B18" s="97"/>
      <c r="C18" s="117"/>
      <c r="D18" s="118"/>
      <c r="E18" s="116"/>
      <c r="F18" s="116"/>
      <c r="G18" s="116"/>
      <c r="H18" s="116"/>
      <c r="I18" s="120"/>
      <c r="J18" s="123"/>
      <c r="K18" s="123"/>
      <c r="L18" s="123"/>
      <c r="M18" s="123"/>
      <c r="N18" s="123"/>
      <c r="O18" s="123"/>
      <c r="P18" s="123"/>
      <c r="Q18" s="123"/>
      <c r="R18" s="123"/>
      <c r="S18" s="123"/>
      <c r="T18" s="123"/>
      <c r="U18" s="123"/>
      <c r="V18" s="123"/>
      <c r="W18" s="123"/>
      <c r="X18" s="123"/>
      <c r="Y18" s="123"/>
      <c r="Z18" s="122"/>
      <c r="AB18" s="116"/>
    </row>
    <row r="19" spans="1:28" ht="15.75" hidden="1" customHeight="1" x14ac:dyDescent="0.15">
      <c r="A19" s="97"/>
      <c r="B19" s="97"/>
      <c r="C19" s="117"/>
      <c r="D19" s="118"/>
      <c r="E19" s="116"/>
      <c r="F19" s="116"/>
      <c r="G19" s="116"/>
      <c r="H19" s="116"/>
      <c r="I19" s="120"/>
      <c r="J19" s="123"/>
      <c r="K19" s="123"/>
      <c r="L19" s="123"/>
      <c r="M19" s="123"/>
      <c r="N19" s="123"/>
      <c r="O19" s="123"/>
      <c r="P19" s="123"/>
      <c r="Q19" s="123"/>
      <c r="R19" s="123"/>
      <c r="S19" s="123"/>
      <c r="T19" s="123"/>
      <c r="U19" s="123"/>
      <c r="V19" s="123"/>
      <c r="W19" s="123"/>
      <c r="X19" s="123"/>
      <c r="Y19" s="123"/>
      <c r="Z19" s="122"/>
      <c r="AB19" s="116"/>
    </row>
    <row r="20" spans="1:28" ht="20.100000000000001" customHeight="1" x14ac:dyDescent="0.15">
      <c r="A20" s="97">
        <f>IFERROR(IF(TRIM($I20)="",1001,0),3)</f>
        <v>1001</v>
      </c>
      <c r="B20" s="97"/>
      <c r="C20" s="117"/>
      <c r="D20" s="118">
        <v>1</v>
      </c>
      <c r="E20" s="92" t="s">
        <v>41</v>
      </c>
      <c r="I20" s="49"/>
      <c r="J20" s="50"/>
      <c r="K20" s="50"/>
      <c r="L20" s="50"/>
      <c r="M20" s="50"/>
      <c r="N20" s="116"/>
      <c r="O20" s="116"/>
      <c r="P20" s="116"/>
      <c r="Q20" s="116"/>
      <c r="R20" s="116"/>
      <c r="S20" s="116"/>
      <c r="T20" s="116"/>
      <c r="U20" s="116"/>
      <c r="V20" s="116"/>
      <c r="W20" s="116"/>
      <c r="X20" s="116"/>
      <c r="Y20" s="116"/>
      <c r="Z20" s="122"/>
      <c r="AB20" s="116"/>
    </row>
    <row r="21" spans="1:28" ht="20.100000000000001" customHeight="1" x14ac:dyDescent="0.15">
      <c r="A21" s="97"/>
      <c r="B21" s="97"/>
      <c r="C21" s="117"/>
      <c r="D21" s="118"/>
      <c r="E21" s="116"/>
      <c r="F21" s="116"/>
      <c r="G21" s="116"/>
      <c r="H21" s="116"/>
      <c r="I21" s="120"/>
      <c r="J21" s="124" t="s">
        <v>102</v>
      </c>
      <c r="K21" s="123"/>
      <c r="L21" s="123"/>
      <c r="M21" s="123"/>
      <c r="N21" s="123"/>
      <c r="O21" s="123"/>
      <c r="P21" s="123"/>
      <c r="Q21" s="123"/>
      <c r="R21" s="123"/>
      <c r="S21" s="123"/>
      <c r="T21" s="123"/>
      <c r="U21" s="123"/>
      <c r="V21" s="123"/>
      <c r="W21" s="123"/>
      <c r="X21" s="123"/>
      <c r="Y21" s="123"/>
      <c r="Z21" s="122"/>
      <c r="AB21" s="116"/>
    </row>
    <row r="22" spans="1:28" ht="20.100000000000001" customHeight="1" x14ac:dyDescent="0.15">
      <c r="A22" s="97">
        <f>IFERROR(IF(AND(TRIM($I22)&lt;&gt;"", OR(ISERROR(FIND("@"&amp;LEFT($I22,3)&amp;"@", 都道府県3))=FALSE, ISERROR(FIND("@"&amp;LEFT($I22,4)&amp;"@",都道府県4))=FALSE))=FALSE,1001,0),3)</f>
        <v>1001</v>
      </c>
      <c r="B22" s="97"/>
      <c r="C22" s="117"/>
      <c r="D22" s="118">
        <v>2</v>
      </c>
      <c r="E22" s="92" t="s">
        <v>42</v>
      </c>
      <c r="I22" s="51"/>
      <c r="J22" s="51"/>
      <c r="K22" s="51"/>
      <c r="L22" s="51"/>
      <c r="M22" s="51"/>
      <c r="N22" s="51"/>
      <c r="O22" s="51"/>
      <c r="P22" s="51"/>
      <c r="Q22" s="52"/>
      <c r="R22" s="51"/>
      <c r="S22" s="51"/>
      <c r="T22" s="51"/>
      <c r="U22" s="51"/>
      <c r="V22" s="51"/>
      <c r="W22" s="51"/>
      <c r="X22" s="51"/>
      <c r="Y22" s="51"/>
      <c r="Z22" s="122"/>
      <c r="AB22" s="116"/>
    </row>
    <row r="23" spans="1:28" ht="20.100000000000001" customHeight="1" x14ac:dyDescent="0.15">
      <c r="A23" s="97"/>
      <c r="B23" s="97"/>
      <c r="C23" s="117"/>
      <c r="D23" s="118"/>
      <c r="E23" s="116"/>
      <c r="F23" s="116"/>
      <c r="G23" s="116"/>
      <c r="H23" s="116"/>
      <c r="I23" s="120"/>
      <c r="J23" s="124" t="s">
        <v>43</v>
      </c>
      <c r="K23" s="123"/>
      <c r="L23" s="123"/>
      <c r="M23" s="123"/>
      <c r="N23" s="123"/>
      <c r="O23" s="123"/>
      <c r="P23" s="123"/>
      <c r="Q23" s="123"/>
      <c r="R23" s="123"/>
      <c r="S23" s="123"/>
      <c r="T23" s="123"/>
      <c r="U23" s="123"/>
      <c r="V23" s="123"/>
      <c r="W23" s="123"/>
      <c r="X23" s="123"/>
      <c r="Y23" s="123"/>
      <c r="Z23" s="122"/>
      <c r="AB23" s="116"/>
    </row>
    <row r="24" spans="1:28" ht="20.100000000000001" customHeight="1" x14ac:dyDescent="0.15">
      <c r="A24" s="97">
        <f>IFERROR(IF(TRIM($I24)="",1001,0),3)</f>
        <v>1001</v>
      </c>
      <c r="B24" s="97"/>
      <c r="C24" s="117"/>
      <c r="D24" s="118">
        <v>3</v>
      </c>
      <c r="E24" s="92" t="s">
        <v>44</v>
      </c>
      <c r="I24" s="47"/>
      <c r="J24" s="47"/>
      <c r="K24" s="47"/>
      <c r="L24" s="47"/>
      <c r="M24" s="47"/>
      <c r="N24" s="47"/>
      <c r="O24" s="47"/>
      <c r="P24" s="47"/>
      <c r="Q24" s="57"/>
      <c r="R24" s="47"/>
      <c r="S24" s="47"/>
      <c r="T24" s="47"/>
      <c r="U24" s="47"/>
      <c r="V24" s="47"/>
      <c r="W24" s="47"/>
      <c r="X24" s="47"/>
      <c r="Y24" s="47"/>
      <c r="Z24" s="122"/>
      <c r="AB24" s="116"/>
    </row>
    <row r="25" spans="1:28" ht="20.100000000000001" customHeight="1" x14ac:dyDescent="0.15">
      <c r="A25" s="97"/>
      <c r="B25" s="97"/>
      <c r="C25" s="125"/>
      <c r="D25" s="116"/>
      <c r="E25" s="116"/>
      <c r="F25" s="116"/>
      <c r="G25" s="116"/>
      <c r="H25" s="116"/>
      <c r="I25" s="120"/>
      <c r="J25" s="124" t="s">
        <v>96</v>
      </c>
      <c r="K25" s="123"/>
      <c r="L25" s="123"/>
      <c r="M25" s="123"/>
      <c r="N25" s="123"/>
      <c r="O25" s="123"/>
      <c r="P25" s="123"/>
      <c r="Q25" s="123"/>
      <c r="R25" s="123"/>
      <c r="S25" s="123"/>
      <c r="T25" s="123"/>
      <c r="U25" s="123"/>
      <c r="V25" s="123"/>
      <c r="W25" s="123"/>
      <c r="X25" s="123"/>
      <c r="Y25" s="123"/>
      <c r="Z25" s="122"/>
      <c r="AB25" s="116"/>
    </row>
    <row r="26" spans="1:28" ht="20.100000000000001" customHeight="1" x14ac:dyDescent="0.15">
      <c r="A26" s="97">
        <f>IFERROR(IF(TRIM($I26)="",1001,0),3)</f>
        <v>1001</v>
      </c>
      <c r="B26" s="97"/>
      <c r="C26" s="117"/>
      <c r="D26" s="118">
        <v>4</v>
      </c>
      <c r="E26" s="92" t="s">
        <v>45</v>
      </c>
      <c r="I26" s="47"/>
      <c r="J26" s="47"/>
      <c r="K26" s="47"/>
      <c r="L26" s="47"/>
      <c r="M26" s="47"/>
      <c r="N26" s="47"/>
      <c r="O26" s="47"/>
      <c r="P26" s="47"/>
      <c r="Q26" s="57"/>
      <c r="R26" s="47"/>
      <c r="S26" s="47"/>
      <c r="T26" s="47"/>
      <c r="U26" s="47"/>
      <c r="V26" s="47"/>
      <c r="W26" s="47"/>
      <c r="X26" s="47"/>
      <c r="Y26" s="47"/>
      <c r="Z26" s="122"/>
      <c r="AB26" s="116"/>
    </row>
    <row r="27" spans="1:28" ht="20.100000000000001" customHeight="1" x14ac:dyDescent="0.15">
      <c r="A27" s="97"/>
      <c r="B27" s="97"/>
      <c r="C27" s="125"/>
      <c r="D27" s="116"/>
      <c r="E27" s="116"/>
      <c r="F27" s="116"/>
      <c r="G27" s="116"/>
      <c r="H27" s="116"/>
      <c r="I27" s="120"/>
      <c r="J27" s="124" t="s">
        <v>97</v>
      </c>
      <c r="K27" s="123"/>
      <c r="L27" s="123"/>
      <c r="M27" s="123"/>
      <c r="N27" s="123"/>
      <c r="O27" s="123"/>
      <c r="P27" s="123"/>
      <c r="Q27" s="126"/>
      <c r="R27" s="123"/>
      <c r="S27" s="123"/>
      <c r="T27" s="123"/>
      <c r="U27" s="123"/>
      <c r="V27" s="123"/>
      <c r="W27" s="123"/>
      <c r="X27" s="123"/>
      <c r="Y27" s="123"/>
      <c r="Z27" s="127"/>
      <c r="AB27" s="116"/>
    </row>
    <row r="28" spans="1:28" ht="20.100000000000001" customHeight="1" x14ac:dyDescent="0.15">
      <c r="A28" s="97">
        <f>IFERROR(IF(TRIM($I28)="",1001,0),3)</f>
        <v>1001</v>
      </c>
      <c r="B28" s="97"/>
      <c r="C28" s="117"/>
      <c r="D28" s="118">
        <v>5</v>
      </c>
      <c r="E28" s="92" t="s">
        <v>46</v>
      </c>
      <c r="I28" s="47"/>
      <c r="J28" s="47"/>
      <c r="K28" s="47"/>
      <c r="L28" s="47"/>
      <c r="M28" s="47"/>
      <c r="N28" s="47"/>
      <c r="O28" s="47"/>
      <c r="P28" s="47"/>
      <c r="Q28" s="47"/>
      <c r="R28" s="47"/>
      <c r="S28" s="47"/>
      <c r="T28" s="47"/>
      <c r="U28" s="47"/>
      <c r="V28" s="47"/>
      <c r="W28" s="47"/>
      <c r="X28" s="47"/>
      <c r="Y28" s="47"/>
      <c r="Z28" s="122"/>
      <c r="AB28" s="116"/>
    </row>
    <row r="29" spans="1:28" ht="20.100000000000001" customHeight="1" x14ac:dyDescent="0.15">
      <c r="A29" s="97"/>
      <c r="B29" s="97"/>
      <c r="C29" s="125"/>
      <c r="D29" s="116"/>
      <c r="E29" s="116"/>
      <c r="F29" s="116"/>
      <c r="G29" s="116"/>
      <c r="H29" s="116"/>
      <c r="I29" s="120"/>
      <c r="J29" s="124" t="s">
        <v>47</v>
      </c>
      <c r="K29" s="123"/>
      <c r="L29" s="123"/>
      <c r="M29" s="123"/>
      <c r="N29" s="123"/>
      <c r="O29" s="123"/>
      <c r="P29" s="123"/>
      <c r="Q29" s="123"/>
      <c r="R29" s="123"/>
      <c r="S29" s="123"/>
      <c r="T29" s="123"/>
      <c r="U29" s="123"/>
      <c r="V29" s="123"/>
      <c r="W29" s="123"/>
      <c r="X29" s="123"/>
      <c r="Y29" s="123"/>
      <c r="Z29" s="127"/>
      <c r="AB29" s="116"/>
    </row>
    <row r="30" spans="1:28" ht="20.100000000000001" customHeight="1" x14ac:dyDescent="0.15">
      <c r="A30" s="97">
        <f>IFERROR(IF(OR(TRIM($I30)="", NOT(OR(IFERROR(SEARCH(" ",$I30),0)&gt;0, IFERROR(SEARCH("　",$I30),0)&gt;0))),1001,0),3)</f>
        <v>1001</v>
      </c>
      <c r="B30" s="97"/>
      <c r="C30" s="117"/>
      <c r="D30" s="118">
        <v>6</v>
      </c>
      <c r="E30" s="92" t="s">
        <v>48</v>
      </c>
      <c r="I30" s="47"/>
      <c r="J30" s="47"/>
      <c r="K30" s="47"/>
      <c r="L30" s="47"/>
      <c r="M30" s="47"/>
      <c r="N30" s="47"/>
      <c r="O30" s="47"/>
      <c r="P30" s="47"/>
      <c r="Q30" s="47"/>
      <c r="R30" s="47"/>
      <c r="S30" s="47"/>
      <c r="T30" s="47"/>
      <c r="U30" s="47"/>
      <c r="V30" s="47"/>
      <c r="W30" s="47"/>
      <c r="X30" s="47"/>
      <c r="Y30" s="47"/>
      <c r="Z30" s="122"/>
      <c r="AB30" s="116"/>
    </row>
    <row r="31" spans="1:28" ht="20.100000000000001" customHeight="1" x14ac:dyDescent="0.15">
      <c r="A31" s="97"/>
      <c r="B31" s="97"/>
      <c r="C31" s="125"/>
      <c r="D31" s="116"/>
      <c r="E31" s="116"/>
      <c r="F31" s="116"/>
      <c r="G31" s="116"/>
      <c r="H31" s="116"/>
      <c r="I31" s="128"/>
      <c r="J31" s="124" t="s">
        <v>49</v>
      </c>
      <c r="K31" s="124"/>
      <c r="L31" s="124"/>
      <c r="M31" s="124"/>
      <c r="N31" s="124"/>
      <c r="O31" s="124"/>
      <c r="P31" s="124"/>
      <c r="Q31" s="124"/>
      <c r="R31" s="124"/>
      <c r="S31" s="124"/>
      <c r="T31" s="124"/>
      <c r="U31" s="124"/>
      <c r="V31" s="124"/>
      <c r="W31" s="124"/>
      <c r="X31" s="124"/>
      <c r="Y31" s="124"/>
      <c r="Z31" s="127"/>
      <c r="AB31" s="116"/>
    </row>
    <row r="32" spans="1:28" ht="20.100000000000001" customHeight="1" x14ac:dyDescent="0.15">
      <c r="A32" s="97">
        <f>IFERROR(IF(OR(TRIM($I32)="", NOT(OR(IFERROR(SEARCH(" ",$I32),0)&gt;0, IFERROR(SEARCH("　",$I32),0)&gt;0))),1001,0),3)</f>
        <v>1001</v>
      </c>
      <c r="B32" s="97"/>
      <c r="C32" s="117"/>
      <c r="D32" s="118">
        <v>7</v>
      </c>
      <c r="E32" s="92" t="s">
        <v>50</v>
      </c>
      <c r="I32" s="47"/>
      <c r="J32" s="47"/>
      <c r="K32" s="47"/>
      <c r="L32" s="47"/>
      <c r="M32" s="47"/>
      <c r="N32" s="47"/>
      <c r="O32" s="47"/>
      <c r="P32" s="47"/>
      <c r="Q32" s="47"/>
      <c r="R32" s="47"/>
      <c r="S32" s="47"/>
      <c r="T32" s="47"/>
      <c r="U32" s="47"/>
      <c r="V32" s="47"/>
      <c r="W32" s="47"/>
      <c r="X32" s="47"/>
      <c r="Y32" s="47"/>
      <c r="Z32" s="122"/>
      <c r="AB32" s="116"/>
    </row>
    <row r="33" spans="1:29" ht="20.100000000000001" customHeight="1" x14ac:dyDescent="0.15">
      <c r="A33" s="97"/>
      <c r="B33" s="97"/>
      <c r="C33" s="125"/>
      <c r="D33" s="116"/>
      <c r="E33" s="116"/>
      <c r="F33" s="116"/>
      <c r="G33" s="116"/>
      <c r="H33" s="116"/>
      <c r="I33" s="128"/>
      <c r="J33" s="124" t="s">
        <v>51</v>
      </c>
      <c r="K33" s="124"/>
      <c r="L33" s="124"/>
      <c r="M33" s="124"/>
      <c r="N33" s="124"/>
      <c r="O33" s="124"/>
      <c r="P33" s="124"/>
      <c r="Q33" s="124"/>
      <c r="R33" s="124"/>
      <c r="S33" s="124"/>
      <c r="T33" s="124"/>
      <c r="U33" s="124"/>
      <c r="V33" s="124"/>
      <c r="W33" s="124"/>
      <c r="X33" s="124"/>
      <c r="Y33" s="124"/>
      <c r="Z33" s="122"/>
      <c r="AB33" s="116"/>
      <c r="AC33" s="116"/>
    </row>
    <row r="34" spans="1:29" ht="20.100000000000001" customHeight="1" x14ac:dyDescent="0.15">
      <c r="A34" s="97">
        <f>IFERROR(IF(NOT(AND(TRIM($I34)&lt;&gt;"",ISNUMBER(VALUE(SUBSTITUTE($I34,"-",""))), IFERROR(SEARCH("-",$I34),0)&gt;0)),1001,0),3)</f>
        <v>1001</v>
      </c>
      <c r="B34" s="97"/>
      <c r="C34" s="117"/>
      <c r="D34" s="118">
        <v>8</v>
      </c>
      <c r="E34" s="92" t="s">
        <v>52</v>
      </c>
      <c r="I34" s="47"/>
      <c r="J34" s="47"/>
      <c r="K34" s="47"/>
      <c r="L34" s="47"/>
      <c r="M34" s="47"/>
      <c r="O34" s="129" t="s">
        <v>53</v>
      </c>
      <c r="P34" s="1"/>
      <c r="Q34" s="92" t="s">
        <v>54</v>
      </c>
      <c r="Y34" s="123"/>
      <c r="Z34" s="122"/>
      <c r="AB34" s="116"/>
      <c r="AC34" s="116"/>
    </row>
    <row r="35" spans="1:29" ht="20.100000000000001" customHeight="1" x14ac:dyDescent="0.15">
      <c r="A35" s="97"/>
      <c r="B35" s="97"/>
      <c r="C35" s="125"/>
      <c r="D35" s="116"/>
      <c r="E35" s="116"/>
      <c r="F35" s="116"/>
      <c r="G35" s="116"/>
      <c r="H35" s="116"/>
      <c r="I35" s="120"/>
      <c r="J35" s="124" t="s">
        <v>55</v>
      </c>
      <c r="K35" s="123"/>
      <c r="L35" s="123"/>
      <c r="M35" s="123"/>
      <c r="N35" s="123"/>
      <c r="O35" s="123"/>
      <c r="P35" s="123"/>
      <c r="Q35" s="123"/>
      <c r="R35" s="123"/>
      <c r="S35" s="123"/>
      <c r="T35" s="123"/>
      <c r="U35" s="123"/>
      <c r="V35" s="123"/>
      <c r="W35" s="123"/>
      <c r="X35" s="123"/>
      <c r="Y35" s="123"/>
      <c r="Z35" s="122"/>
      <c r="AB35" s="116"/>
      <c r="AC35" s="116"/>
    </row>
    <row r="36" spans="1:29" ht="20.100000000000001" customHeight="1" x14ac:dyDescent="0.15">
      <c r="A36" s="97">
        <f>IFERROR(IF(AND(TRIM($I36)&lt;&gt;"", NOT(AND(ISNUMBER(VALUE(SUBSTITUTE($I36,"-",""))), IFERROR(SEARCH("-",$I36),0)&gt;0))),1001,0),3)</f>
        <v>0</v>
      </c>
      <c r="B36" s="97"/>
      <c r="C36" s="117"/>
      <c r="D36" s="118">
        <v>9</v>
      </c>
      <c r="E36" s="92" t="s">
        <v>56</v>
      </c>
      <c r="I36" s="47"/>
      <c r="J36" s="47"/>
      <c r="K36" s="47"/>
      <c r="L36" s="47"/>
      <c r="M36" s="47"/>
      <c r="N36" s="123"/>
      <c r="O36" s="123"/>
      <c r="P36" s="123"/>
      <c r="Q36" s="123"/>
      <c r="R36" s="123"/>
      <c r="S36" s="123"/>
      <c r="T36" s="123"/>
      <c r="U36" s="123"/>
      <c r="V36" s="123"/>
      <c r="W36" s="123"/>
      <c r="X36" s="123"/>
      <c r="Y36" s="123"/>
      <c r="Z36" s="122"/>
      <c r="AB36" s="116"/>
      <c r="AC36" s="116"/>
    </row>
    <row r="37" spans="1:29" ht="20.100000000000001" customHeight="1" x14ac:dyDescent="0.15">
      <c r="A37" s="97"/>
      <c r="B37" s="97"/>
      <c r="C37" s="125"/>
      <c r="D37" s="116"/>
      <c r="E37" s="116"/>
      <c r="F37" s="116"/>
      <c r="G37" s="116"/>
      <c r="H37" s="116"/>
      <c r="I37" s="120"/>
      <c r="J37" s="124" t="s">
        <v>55</v>
      </c>
      <c r="K37" s="123"/>
      <c r="L37" s="123"/>
      <c r="M37" s="123"/>
      <c r="N37" s="123"/>
      <c r="O37" s="123"/>
      <c r="P37" s="123"/>
      <c r="Q37" s="123"/>
      <c r="R37" s="123"/>
      <c r="S37" s="123"/>
      <c r="T37" s="123"/>
      <c r="U37" s="123"/>
      <c r="V37" s="123"/>
      <c r="W37" s="123"/>
      <c r="X37" s="123"/>
      <c r="Y37" s="123"/>
      <c r="Z37" s="122"/>
      <c r="AB37" s="116"/>
      <c r="AC37" s="116"/>
    </row>
    <row r="38" spans="1:29" ht="20.100000000000001" customHeight="1" x14ac:dyDescent="0.15">
      <c r="A38" s="97">
        <f>IFERROR(IF(AND(TRIM($I38)&lt;&gt;"", NOT(IFERROR(SEARCH("@",$I38),0)&gt;0)),1001,0),3)</f>
        <v>0</v>
      </c>
      <c r="B38" s="97"/>
      <c r="C38" s="125"/>
      <c r="D38" s="118">
        <v>10</v>
      </c>
      <c r="E38" s="92" t="s">
        <v>57</v>
      </c>
      <c r="I38" s="47"/>
      <c r="J38" s="47"/>
      <c r="K38" s="47"/>
      <c r="L38" s="47"/>
      <c r="M38" s="47"/>
      <c r="N38" s="47"/>
      <c r="O38" s="47"/>
      <c r="P38" s="47"/>
      <c r="Q38" s="48"/>
      <c r="R38" s="47"/>
      <c r="S38" s="47"/>
      <c r="T38" s="47"/>
      <c r="U38" s="47"/>
      <c r="V38" s="47"/>
      <c r="W38" s="47"/>
      <c r="X38" s="47"/>
      <c r="Y38" s="47"/>
      <c r="Z38" s="122"/>
      <c r="AB38" s="116"/>
      <c r="AC38" s="116"/>
    </row>
    <row r="39" spans="1:29" ht="20.100000000000001" customHeight="1" x14ac:dyDescent="0.15">
      <c r="A39" s="97"/>
      <c r="B39" s="97"/>
      <c r="C39" s="125"/>
      <c r="D39" s="118"/>
      <c r="I39" s="120"/>
      <c r="J39" s="130" t="s">
        <v>100</v>
      </c>
      <c r="K39" s="131"/>
      <c r="L39" s="124"/>
      <c r="M39" s="124"/>
      <c r="N39" s="124"/>
      <c r="O39" s="124"/>
      <c r="P39" s="124"/>
      <c r="Q39" s="132"/>
      <c r="R39" s="124"/>
      <c r="S39" s="124"/>
      <c r="T39" s="124"/>
      <c r="U39" s="124"/>
      <c r="V39" s="124"/>
      <c r="W39" s="124"/>
      <c r="X39" s="124"/>
      <c r="Y39" s="124"/>
      <c r="Z39" s="116"/>
      <c r="AA39" s="133"/>
      <c r="AB39" s="116"/>
      <c r="AC39" s="116"/>
    </row>
    <row r="40" spans="1:29" ht="20.100000000000001" customHeight="1" x14ac:dyDescent="0.15">
      <c r="A40" s="97">
        <f>IFERROR(IF(AND($I40&lt;&gt;"一致する", $I40&lt;&gt;"一致しない"),1001,0),3)</f>
        <v>0</v>
      </c>
      <c r="B40" s="97"/>
      <c r="C40" s="117"/>
      <c r="D40" s="118">
        <v>11</v>
      </c>
      <c r="E40" s="92" t="s">
        <v>58</v>
      </c>
      <c r="I40" s="47" t="s">
        <v>59</v>
      </c>
      <c r="J40" s="47"/>
      <c r="K40" s="47"/>
      <c r="L40" s="47"/>
      <c r="M40" s="47"/>
      <c r="N40" s="116"/>
      <c r="O40" s="116"/>
      <c r="P40" s="116"/>
      <c r="Q40" s="116"/>
      <c r="R40" s="116"/>
      <c r="S40" s="116"/>
      <c r="T40" s="116"/>
      <c r="U40" s="116"/>
      <c r="V40" s="116"/>
      <c r="W40" s="116"/>
      <c r="X40" s="116"/>
      <c r="Y40" s="116"/>
      <c r="Z40" s="122"/>
      <c r="AA40" s="116"/>
      <c r="AB40" s="116"/>
      <c r="AC40" s="116"/>
    </row>
    <row r="41" spans="1:29" ht="20.100000000000001" customHeight="1" x14ac:dyDescent="0.15">
      <c r="A41" s="97"/>
      <c r="B41" s="97"/>
      <c r="C41" s="125"/>
      <c r="D41" s="116"/>
      <c r="E41" s="116"/>
      <c r="F41" s="116"/>
      <c r="G41" s="116"/>
      <c r="H41" s="116"/>
      <c r="I41" s="128"/>
      <c r="J41" s="134" t="s">
        <v>92</v>
      </c>
      <c r="K41" s="124"/>
      <c r="L41" s="124"/>
      <c r="M41" s="124"/>
      <c r="N41" s="124"/>
      <c r="O41" s="124"/>
      <c r="P41" s="124"/>
      <c r="Q41" s="124"/>
      <c r="R41" s="124"/>
      <c r="S41" s="124"/>
      <c r="T41" s="124"/>
      <c r="U41" s="124"/>
      <c r="V41" s="124"/>
      <c r="W41" s="124"/>
      <c r="X41" s="124"/>
      <c r="Y41" s="124"/>
      <c r="Z41" s="135"/>
      <c r="AA41" s="116"/>
      <c r="AB41" s="116"/>
      <c r="AC41" s="116"/>
    </row>
    <row r="42" spans="1:29" ht="20.100000000000001" customHeight="1" x14ac:dyDescent="0.15">
      <c r="A42" s="97"/>
      <c r="B42" s="97"/>
      <c r="C42" s="136"/>
      <c r="D42" s="137"/>
      <c r="E42" s="137"/>
      <c r="F42" s="137"/>
      <c r="G42" s="137"/>
      <c r="H42" s="137"/>
      <c r="I42" s="138"/>
      <c r="J42" s="138"/>
      <c r="K42" s="139"/>
      <c r="L42" s="138"/>
      <c r="M42" s="138"/>
      <c r="N42" s="138"/>
      <c r="O42" s="138"/>
      <c r="P42" s="138"/>
      <c r="Q42" s="138"/>
      <c r="R42" s="138"/>
      <c r="S42" s="138"/>
      <c r="T42" s="138"/>
      <c r="U42" s="138"/>
      <c r="V42" s="138"/>
      <c r="W42" s="138"/>
      <c r="X42" s="138"/>
      <c r="Y42" s="138"/>
      <c r="Z42" s="140"/>
      <c r="AB42" s="116"/>
      <c r="AC42" s="116"/>
    </row>
    <row r="43" spans="1:29" ht="15" customHeight="1" x14ac:dyDescent="0.15">
      <c r="A43" s="97"/>
      <c r="B43" s="97"/>
      <c r="C43" s="116"/>
      <c r="D43" s="116"/>
      <c r="E43" s="116"/>
      <c r="F43" s="116"/>
      <c r="G43" s="116"/>
      <c r="H43" s="116"/>
      <c r="I43" s="141"/>
      <c r="J43" s="142"/>
      <c r="K43" s="142"/>
      <c r="L43" s="142"/>
      <c r="M43" s="142"/>
      <c r="N43" s="142"/>
      <c r="O43" s="142"/>
      <c r="P43" s="142"/>
      <c r="Q43" s="142"/>
      <c r="R43" s="142"/>
      <c r="S43" s="142"/>
      <c r="T43" s="142"/>
      <c r="U43" s="142"/>
      <c r="V43" s="142"/>
      <c r="W43" s="142"/>
      <c r="X43" s="142"/>
      <c r="Y43" s="142"/>
      <c r="Z43" s="116"/>
      <c r="AB43" s="116"/>
      <c r="AC43" s="116"/>
    </row>
    <row r="44" spans="1:29" ht="15.75" hidden="1" customHeight="1" x14ac:dyDescent="0.15">
      <c r="A44" s="97"/>
      <c r="B44" s="97"/>
      <c r="C44" s="116"/>
      <c r="D44" s="116"/>
      <c r="E44" s="116"/>
      <c r="F44" s="116"/>
      <c r="G44" s="116"/>
      <c r="H44" s="116"/>
      <c r="I44" s="142"/>
      <c r="J44" s="116"/>
      <c r="K44" s="116"/>
      <c r="L44" s="116"/>
      <c r="M44" s="116"/>
      <c r="N44" s="116"/>
      <c r="O44" s="116"/>
      <c r="P44" s="116"/>
      <c r="Q44" s="116"/>
      <c r="R44" s="116"/>
      <c r="S44" s="116"/>
      <c r="T44" s="116"/>
      <c r="U44" s="116"/>
      <c r="V44" s="116"/>
      <c r="W44" s="116"/>
      <c r="X44" s="116"/>
      <c r="Y44" s="116"/>
      <c r="Z44" s="116"/>
      <c r="AB44" s="116"/>
      <c r="AC44" s="116"/>
    </row>
    <row r="45" spans="1:29" ht="15.75" hidden="1" customHeight="1" x14ac:dyDescent="0.15">
      <c r="A45" s="97"/>
      <c r="B45" s="97"/>
      <c r="C45" s="116"/>
      <c r="D45" s="116"/>
      <c r="E45" s="116"/>
      <c r="F45" s="116"/>
      <c r="G45" s="116"/>
      <c r="H45" s="116"/>
      <c r="I45" s="142"/>
      <c r="J45" s="116"/>
      <c r="K45" s="116"/>
      <c r="L45" s="116"/>
      <c r="M45" s="116"/>
      <c r="N45" s="116"/>
      <c r="O45" s="116"/>
      <c r="P45" s="116"/>
      <c r="Q45" s="116"/>
      <c r="R45" s="116"/>
      <c r="S45" s="116"/>
      <c r="T45" s="116"/>
      <c r="U45" s="116"/>
      <c r="V45" s="116"/>
      <c r="W45" s="116"/>
      <c r="X45" s="116"/>
      <c r="Y45" s="116"/>
      <c r="Z45" s="116"/>
      <c r="AB45" s="116"/>
      <c r="AC45" s="116"/>
    </row>
    <row r="46" spans="1:29" ht="15.75" hidden="1" customHeight="1" x14ac:dyDescent="0.15">
      <c r="A46" s="97"/>
      <c r="B46" s="97"/>
      <c r="C46" s="116"/>
      <c r="D46" s="116"/>
      <c r="E46" s="116"/>
      <c r="F46" s="116"/>
      <c r="G46" s="116"/>
      <c r="H46" s="116"/>
      <c r="I46" s="142"/>
      <c r="J46" s="116"/>
      <c r="K46" s="116"/>
      <c r="L46" s="116"/>
      <c r="M46" s="116"/>
      <c r="N46" s="116"/>
      <c r="O46" s="116"/>
      <c r="P46" s="116"/>
      <c r="Q46" s="116"/>
      <c r="R46" s="116"/>
      <c r="S46" s="116"/>
      <c r="T46" s="116"/>
      <c r="U46" s="116"/>
      <c r="V46" s="116"/>
      <c r="W46" s="116"/>
      <c r="X46" s="116"/>
      <c r="Y46" s="116"/>
      <c r="Z46" s="116"/>
      <c r="AB46" s="116"/>
      <c r="AC46" s="116"/>
    </row>
    <row r="47" spans="1:29" ht="15.75" hidden="1" customHeight="1" x14ac:dyDescent="0.15">
      <c r="A47" s="97"/>
      <c r="B47" s="97"/>
      <c r="C47" s="116"/>
      <c r="D47" s="116"/>
      <c r="E47" s="116"/>
      <c r="F47" s="116"/>
      <c r="G47" s="116"/>
      <c r="H47" s="116"/>
      <c r="I47" s="142"/>
      <c r="J47" s="116"/>
      <c r="K47" s="116"/>
      <c r="L47" s="116"/>
      <c r="M47" s="116"/>
      <c r="N47" s="116"/>
      <c r="O47" s="116"/>
      <c r="P47" s="116"/>
      <c r="Q47" s="116"/>
      <c r="R47" s="116"/>
      <c r="S47" s="116"/>
      <c r="T47" s="116"/>
      <c r="U47" s="116"/>
      <c r="V47" s="116"/>
      <c r="W47" s="116"/>
      <c r="X47" s="116"/>
      <c r="Y47" s="116"/>
      <c r="Z47" s="116"/>
      <c r="AB47" s="116"/>
      <c r="AC47" s="116"/>
    </row>
    <row r="48" spans="1:29" ht="15.75" hidden="1" customHeight="1" x14ac:dyDescent="0.15">
      <c r="A48" s="97"/>
      <c r="B48" s="97"/>
      <c r="C48" s="116"/>
      <c r="D48" s="116"/>
      <c r="E48" s="116"/>
      <c r="F48" s="116"/>
      <c r="G48" s="116"/>
      <c r="H48" s="116"/>
      <c r="I48" s="142"/>
      <c r="J48" s="116"/>
      <c r="K48" s="116"/>
      <c r="L48" s="116"/>
      <c r="M48" s="116"/>
      <c r="N48" s="116"/>
      <c r="O48" s="116"/>
      <c r="P48" s="116"/>
      <c r="Q48" s="116"/>
      <c r="R48" s="116"/>
      <c r="S48" s="116"/>
      <c r="T48" s="116"/>
      <c r="U48" s="116"/>
      <c r="V48" s="116"/>
      <c r="W48" s="116"/>
      <c r="X48" s="116"/>
      <c r="Y48" s="116"/>
      <c r="Z48" s="116"/>
      <c r="AB48" s="116"/>
      <c r="AC48" s="116"/>
    </row>
    <row r="49" spans="1:28" ht="15.75" hidden="1" customHeight="1" x14ac:dyDescent="0.15">
      <c r="A49" s="97"/>
      <c r="B49" s="97"/>
      <c r="C49" s="116"/>
      <c r="D49" s="116"/>
      <c r="E49" s="116"/>
      <c r="F49" s="116"/>
      <c r="G49" s="116"/>
      <c r="H49" s="116"/>
      <c r="I49" s="142"/>
      <c r="J49" s="116"/>
      <c r="K49" s="116"/>
      <c r="L49" s="116"/>
      <c r="M49" s="116"/>
      <c r="N49" s="116"/>
      <c r="O49" s="116"/>
      <c r="P49" s="116"/>
      <c r="Q49" s="116"/>
      <c r="R49" s="116"/>
      <c r="S49" s="116"/>
      <c r="T49" s="116"/>
      <c r="U49" s="116"/>
      <c r="V49" s="116"/>
      <c r="W49" s="116"/>
      <c r="X49" s="116"/>
      <c r="Y49" s="116"/>
      <c r="Z49" s="116"/>
      <c r="AB49" s="116"/>
    </row>
    <row r="50" spans="1:28" ht="15.75" hidden="1" customHeight="1" x14ac:dyDescent="0.15">
      <c r="A50" s="97"/>
      <c r="B50" s="97"/>
      <c r="C50" s="116"/>
      <c r="D50" s="116"/>
      <c r="E50" s="116"/>
      <c r="F50" s="116"/>
      <c r="G50" s="116"/>
      <c r="H50" s="116"/>
      <c r="I50" s="142"/>
      <c r="J50" s="116"/>
      <c r="K50" s="116"/>
      <c r="L50" s="116"/>
      <c r="M50" s="116"/>
      <c r="N50" s="116"/>
      <c r="O50" s="116"/>
      <c r="P50" s="116"/>
      <c r="Q50" s="116"/>
      <c r="R50" s="116"/>
      <c r="S50" s="116"/>
      <c r="T50" s="116"/>
      <c r="U50" s="116"/>
      <c r="V50" s="116"/>
      <c r="W50" s="116"/>
      <c r="X50" s="116"/>
      <c r="Y50" s="116"/>
      <c r="Z50" s="116"/>
      <c r="AB50" s="116"/>
    </row>
    <row r="51" spans="1:28" ht="15.75" hidden="1" customHeight="1" x14ac:dyDescent="0.15">
      <c r="A51" s="97"/>
      <c r="B51" s="97"/>
      <c r="C51" s="116"/>
      <c r="D51" s="116"/>
      <c r="E51" s="116"/>
      <c r="F51" s="116"/>
      <c r="G51" s="116"/>
      <c r="H51" s="116"/>
      <c r="I51" s="142"/>
      <c r="J51" s="116"/>
      <c r="K51" s="116"/>
      <c r="L51" s="116"/>
      <c r="M51" s="116"/>
      <c r="N51" s="116"/>
      <c r="O51" s="116"/>
      <c r="P51" s="116"/>
      <c r="Q51" s="116"/>
      <c r="R51" s="116"/>
      <c r="S51" s="116"/>
      <c r="T51" s="116"/>
      <c r="U51" s="116"/>
      <c r="V51" s="116"/>
      <c r="W51" s="116"/>
      <c r="X51" s="116"/>
      <c r="Y51" s="116"/>
      <c r="Z51" s="116"/>
      <c r="AB51" s="116"/>
    </row>
    <row r="52" spans="1:28" ht="15.75" hidden="1" customHeight="1" x14ac:dyDescent="0.15">
      <c r="A52" s="97"/>
      <c r="B52" s="97"/>
      <c r="C52" s="116"/>
      <c r="D52" s="116"/>
      <c r="E52" s="116"/>
      <c r="F52" s="116"/>
      <c r="G52" s="116"/>
      <c r="H52" s="116"/>
      <c r="I52" s="142"/>
      <c r="J52" s="116"/>
      <c r="K52" s="116"/>
      <c r="L52" s="116"/>
      <c r="M52" s="116"/>
      <c r="N52" s="116"/>
      <c r="O52" s="116"/>
      <c r="P52" s="116"/>
      <c r="Q52" s="116"/>
      <c r="R52" s="116"/>
      <c r="S52" s="116"/>
      <c r="T52" s="116"/>
      <c r="U52" s="116"/>
      <c r="V52" s="116"/>
      <c r="W52" s="116"/>
      <c r="X52" s="116"/>
      <c r="Y52" s="116"/>
      <c r="Z52" s="116"/>
      <c r="AB52" s="116"/>
    </row>
    <row r="53" spans="1:28" ht="15.75" hidden="1" customHeight="1" x14ac:dyDescent="0.15">
      <c r="A53" s="97"/>
      <c r="B53" s="97"/>
      <c r="C53" s="116"/>
      <c r="D53" s="116"/>
      <c r="E53" s="116"/>
      <c r="F53" s="116"/>
      <c r="G53" s="116"/>
      <c r="H53" s="116"/>
      <c r="I53" s="142"/>
      <c r="J53" s="116"/>
      <c r="K53" s="116"/>
      <c r="L53" s="116"/>
      <c r="M53" s="116"/>
      <c r="N53" s="116"/>
      <c r="O53" s="116"/>
      <c r="P53" s="116"/>
      <c r="Q53" s="116"/>
      <c r="R53" s="116"/>
      <c r="S53" s="116"/>
      <c r="T53" s="116"/>
      <c r="U53" s="116"/>
      <c r="V53" s="116"/>
      <c r="W53" s="116"/>
      <c r="X53" s="116"/>
      <c r="Y53" s="116"/>
      <c r="Z53" s="116"/>
      <c r="AB53" s="116"/>
    </row>
    <row r="54" spans="1:28" ht="15.75" hidden="1" customHeight="1" x14ac:dyDescent="0.15">
      <c r="A54" s="97"/>
      <c r="B54" s="97"/>
      <c r="C54" s="116"/>
      <c r="D54" s="116"/>
      <c r="E54" s="116"/>
      <c r="F54" s="116"/>
      <c r="G54" s="116"/>
      <c r="H54" s="116"/>
      <c r="I54" s="142"/>
      <c r="J54" s="116"/>
      <c r="K54" s="116"/>
      <c r="L54" s="116"/>
      <c r="M54" s="116"/>
      <c r="N54" s="116"/>
      <c r="O54" s="116"/>
      <c r="P54" s="116"/>
      <c r="Q54" s="116"/>
      <c r="R54" s="116"/>
      <c r="S54" s="116"/>
      <c r="T54" s="116"/>
      <c r="U54" s="116"/>
      <c r="V54" s="116"/>
      <c r="W54" s="116"/>
      <c r="X54" s="116"/>
      <c r="Y54" s="116"/>
      <c r="Z54" s="116"/>
      <c r="AB54" s="116"/>
    </row>
    <row r="55" spans="1:28" ht="15.75" hidden="1" customHeight="1" x14ac:dyDescent="0.15">
      <c r="A55" s="97"/>
      <c r="B55" s="97"/>
      <c r="C55" s="116"/>
      <c r="D55" s="116"/>
      <c r="E55" s="116"/>
      <c r="F55" s="116"/>
      <c r="G55" s="116"/>
      <c r="H55" s="116"/>
      <c r="I55" s="142"/>
      <c r="J55" s="116"/>
      <c r="K55" s="116"/>
      <c r="L55" s="116"/>
      <c r="M55" s="116"/>
      <c r="N55" s="116"/>
      <c r="O55" s="116"/>
      <c r="P55" s="116"/>
      <c r="Q55" s="116"/>
      <c r="R55" s="116"/>
      <c r="S55" s="116"/>
      <c r="T55" s="116"/>
      <c r="U55" s="116"/>
      <c r="V55" s="116"/>
      <c r="W55" s="116"/>
      <c r="X55" s="116"/>
      <c r="Y55" s="116"/>
      <c r="Z55" s="116"/>
      <c r="AB55" s="116"/>
    </row>
    <row r="56" spans="1:28" ht="15.75" hidden="1" customHeight="1" x14ac:dyDescent="0.15">
      <c r="A56" s="97"/>
      <c r="B56" s="97"/>
      <c r="C56" s="116"/>
      <c r="D56" s="116"/>
      <c r="E56" s="116"/>
      <c r="F56" s="116"/>
      <c r="G56" s="116"/>
      <c r="H56" s="116"/>
      <c r="I56" s="142"/>
      <c r="J56" s="116"/>
      <c r="K56" s="116"/>
      <c r="L56" s="116"/>
      <c r="M56" s="116"/>
      <c r="N56" s="116"/>
      <c r="O56" s="116"/>
      <c r="P56" s="116"/>
      <c r="Q56" s="116"/>
      <c r="R56" s="116"/>
      <c r="S56" s="116"/>
      <c r="T56" s="116"/>
      <c r="U56" s="116"/>
      <c r="V56" s="116"/>
      <c r="W56" s="116"/>
      <c r="X56" s="116"/>
      <c r="Y56" s="116"/>
      <c r="Z56" s="116"/>
      <c r="AB56" s="116"/>
    </row>
    <row r="57" spans="1:28" ht="15.75" hidden="1" customHeight="1" x14ac:dyDescent="0.15">
      <c r="A57" s="97"/>
      <c r="B57" s="97"/>
      <c r="C57" s="116"/>
      <c r="D57" s="116"/>
      <c r="E57" s="116"/>
      <c r="F57" s="116"/>
      <c r="G57" s="116"/>
      <c r="H57" s="116"/>
      <c r="I57" s="142"/>
      <c r="J57" s="116"/>
      <c r="K57" s="116"/>
      <c r="L57" s="116"/>
      <c r="M57" s="116"/>
      <c r="N57" s="116"/>
      <c r="O57" s="116"/>
      <c r="P57" s="116"/>
      <c r="Q57" s="116"/>
      <c r="R57" s="116"/>
      <c r="S57" s="116"/>
      <c r="T57" s="116"/>
      <c r="U57" s="116"/>
      <c r="V57" s="116"/>
      <c r="W57" s="116"/>
      <c r="X57" s="116"/>
      <c r="Y57" s="116"/>
      <c r="Z57" s="116"/>
      <c r="AB57" s="116"/>
    </row>
    <row r="58" spans="1:28" ht="15.75" hidden="1" customHeight="1" x14ac:dyDescent="0.15">
      <c r="A58" s="97"/>
      <c r="B58" s="97"/>
      <c r="C58" s="116"/>
      <c r="D58" s="116"/>
      <c r="E58" s="116"/>
      <c r="F58" s="116"/>
      <c r="G58" s="116"/>
      <c r="H58" s="116"/>
      <c r="I58" s="142"/>
      <c r="J58" s="116"/>
      <c r="K58" s="116"/>
      <c r="L58" s="116"/>
      <c r="M58" s="116"/>
      <c r="N58" s="116"/>
      <c r="O58" s="116"/>
      <c r="P58" s="116"/>
      <c r="Q58" s="116"/>
      <c r="R58" s="116"/>
      <c r="S58" s="116"/>
      <c r="T58" s="116"/>
      <c r="U58" s="116"/>
      <c r="V58" s="116"/>
      <c r="W58" s="116"/>
      <c r="X58" s="116"/>
      <c r="Y58" s="116"/>
      <c r="Z58" s="116"/>
      <c r="AB58" s="116"/>
    </row>
    <row r="59" spans="1:28" ht="15" customHeight="1" x14ac:dyDescent="0.15">
      <c r="A59" s="97"/>
      <c r="B59" s="97"/>
      <c r="C59" s="116"/>
      <c r="D59" s="116"/>
      <c r="E59" s="116"/>
      <c r="F59" s="116"/>
      <c r="G59" s="116"/>
      <c r="H59" s="116"/>
      <c r="I59" s="142"/>
      <c r="J59" s="116"/>
      <c r="K59" s="116"/>
      <c r="L59" s="116"/>
      <c r="M59" s="116"/>
      <c r="N59" s="116"/>
      <c r="O59" s="116"/>
      <c r="P59" s="116"/>
      <c r="Q59" s="116"/>
      <c r="R59" s="116"/>
      <c r="S59" s="116"/>
      <c r="T59" s="116"/>
      <c r="U59" s="116"/>
      <c r="V59" s="116"/>
      <c r="W59" s="116"/>
      <c r="X59" s="116"/>
      <c r="Y59" s="116"/>
      <c r="Z59" s="116"/>
      <c r="AB59" s="116"/>
    </row>
    <row r="60" spans="1:28" ht="20.100000000000001" customHeight="1" x14ac:dyDescent="0.15">
      <c r="A60" s="97"/>
      <c r="B60" s="97"/>
      <c r="C60" s="109" t="s">
        <v>60</v>
      </c>
      <c r="D60" s="110"/>
      <c r="E60" s="110"/>
      <c r="F60" s="110"/>
      <c r="G60" s="110"/>
      <c r="H60" s="111"/>
      <c r="I60" s="143"/>
      <c r="AB60" s="116"/>
    </row>
    <row r="61" spans="1:28" ht="15" customHeight="1" x14ac:dyDescent="0.15">
      <c r="A61" s="97"/>
      <c r="B61" s="97"/>
      <c r="C61" s="112"/>
      <c r="D61" s="113"/>
      <c r="E61" s="113"/>
      <c r="F61" s="113"/>
      <c r="G61" s="113"/>
      <c r="H61" s="113"/>
      <c r="I61" s="114"/>
      <c r="J61" s="114"/>
      <c r="K61" s="114"/>
      <c r="L61" s="114"/>
      <c r="M61" s="114"/>
      <c r="N61" s="114"/>
      <c r="O61" s="114"/>
      <c r="P61" s="114"/>
      <c r="Q61" s="114"/>
      <c r="R61" s="114"/>
      <c r="S61" s="114"/>
      <c r="T61" s="114"/>
      <c r="U61" s="114"/>
      <c r="V61" s="114"/>
      <c r="W61" s="114"/>
      <c r="X61" s="114"/>
      <c r="Y61" s="114"/>
      <c r="Z61" s="115"/>
      <c r="AB61" s="116"/>
    </row>
    <row r="62" spans="1:28" ht="20.100000000000001" customHeight="1" x14ac:dyDescent="0.15">
      <c r="A62" s="97"/>
      <c r="B62" s="97"/>
      <c r="C62" s="112"/>
      <c r="D62" s="144" t="s">
        <v>61</v>
      </c>
      <c r="E62" s="144"/>
      <c r="F62" s="144"/>
      <c r="G62" s="144"/>
      <c r="H62" s="144"/>
      <c r="I62" s="144"/>
      <c r="J62" s="144"/>
      <c r="K62" s="144"/>
      <c r="L62" s="144"/>
      <c r="M62" s="144"/>
      <c r="N62" s="144"/>
      <c r="O62" s="144"/>
      <c r="P62" s="144"/>
      <c r="Q62" s="144"/>
      <c r="R62" s="144"/>
      <c r="S62" s="144"/>
      <c r="T62" s="144"/>
      <c r="U62" s="144"/>
      <c r="V62" s="144"/>
      <c r="W62" s="144"/>
      <c r="X62" s="144"/>
      <c r="Y62" s="144"/>
      <c r="Z62" s="122"/>
      <c r="AB62" s="116"/>
    </row>
    <row r="63" spans="1:28" ht="20.100000000000001" customHeight="1" x14ac:dyDescent="0.15">
      <c r="A63" s="97">
        <f>IFERROR(IF(AND($I63&lt;&gt;"しない", $I63&lt;&gt;"する"),1001,0),3)</f>
        <v>1001</v>
      </c>
      <c r="B63" s="97"/>
      <c r="C63" s="117"/>
      <c r="D63" s="118">
        <v>1</v>
      </c>
      <c r="E63" s="116" t="s">
        <v>62</v>
      </c>
      <c r="F63" s="116"/>
      <c r="G63" s="116"/>
      <c r="H63" s="116"/>
      <c r="I63" s="47"/>
      <c r="J63" s="47"/>
      <c r="K63" s="47"/>
      <c r="L63" s="47"/>
      <c r="M63" s="47"/>
      <c r="N63" s="116"/>
      <c r="O63" s="116"/>
      <c r="P63" s="116"/>
      <c r="Q63" s="116"/>
      <c r="R63" s="116"/>
      <c r="S63" s="116"/>
      <c r="T63" s="116"/>
      <c r="U63" s="116"/>
      <c r="V63" s="116"/>
      <c r="W63" s="116"/>
      <c r="X63" s="116"/>
      <c r="Y63" s="116"/>
      <c r="Z63" s="122"/>
      <c r="AB63" s="116"/>
    </row>
    <row r="64" spans="1:28" ht="20.100000000000001" customHeight="1" x14ac:dyDescent="0.15">
      <c r="A64" s="97"/>
      <c r="B64" s="97"/>
      <c r="C64" s="117"/>
      <c r="D64" s="116"/>
      <c r="E64" s="116"/>
      <c r="F64" s="116"/>
      <c r="G64" s="116"/>
      <c r="H64" s="116"/>
      <c r="I64" s="128"/>
      <c r="J64" s="124" t="s">
        <v>15</v>
      </c>
      <c r="K64" s="123"/>
      <c r="L64" s="123"/>
      <c r="M64" s="123"/>
      <c r="N64" s="123"/>
      <c r="O64" s="123"/>
      <c r="P64" s="123"/>
      <c r="Q64" s="123"/>
      <c r="R64" s="123"/>
      <c r="S64" s="123"/>
      <c r="T64" s="123"/>
      <c r="U64" s="123"/>
      <c r="V64" s="123"/>
      <c r="W64" s="123"/>
      <c r="X64" s="123"/>
      <c r="Y64" s="123"/>
      <c r="Z64" s="122"/>
      <c r="AB64" s="116"/>
    </row>
    <row r="65" spans="1:29" ht="20.100000000000001" hidden="1" customHeight="1" x14ac:dyDescent="0.15">
      <c r="A65" s="97"/>
      <c r="B65" s="97"/>
      <c r="C65" s="117"/>
      <c r="D65" s="116"/>
      <c r="E65" s="116"/>
      <c r="F65" s="116"/>
      <c r="G65" s="116"/>
      <c r="H65" s="116"/>
      <c r="I65" s="128"/>
      <c r="J65" s="123"/>
      <c r="K65" s="123"/>
      <c r="L65" s="123"/>
      <c r="M65" s="123"/>
      <c r="N65" s="123"/>
      <c r="O65" s="123"/>
      <c r="P65" s="123"/>
      <c r="Q65" s="123"/>
      <c r="R65" s="123"/>
      <c r="S65" s="123"/>
      <c r="T65" s="123"/>
      <c r="U65" s="123"/>
      <c r="V65" s="123"/>
      <c r="W65" s="123"/>
      <c r="X65" s="123"/>
      <c r="Y65" s="123"/>
      <c r="Z65" s="122"/>
      <c r="AB65" s="116"/>
      <c r="AC65" s="116"/>
    </row>
    <row r="66" spans="1:29" ht="20.100000000000001" hidden="1" customHeight="1" x14ac:dyDescent="0.15">
      <c r="A66" s="97"/>
      <c r="B66" s="97"/>
      <c r="C66" s="117"/>
      <c r="D66" s="116"/>
      <c r="E66" s="116"/>
      <c r="F66" s="116"/>
      <c r="G66" s="116"/>
      <c r="H66" s="116"/>
      <c r="I66" s="128"/>
      <c r="J66" s="123"/>
      <c r="K66" s="123"/>
      <c r="L66" s="123"/>
      <c r="M66" s="123"/>
      <c r="N66" s="123"/>
      <c r="O66" s="123"/>
      <c r="P66" s="123"/>
      <c r="Q66" s="123"/>
      <c r="R66" s="123"/>
      <c r="S66" s="123"/>
      <c r="T66" s="123"/>
      <c r="U66" s="123"/>
      <c r="V66" s="123"/>
      <c r="W66" s="123"/>
      <c r="X66" s="123"/>
      <c r="Y66" s="123"/>
      <c r="Z66" s="122"/>
      <c r="AB66" s="116"/>
      <c r="AC66" s="116"/>
    </row>
    <row r="67" spans="1:29" ht="20.100000000000001" hidden="1" customHeight="1" x14ac:dyDescent="0.15">
      <c r="A67" s="97"/>
      <c r="B67" s="97"/>
      <c r="C67" s="117"/>
      <c r="D67" s="116"/>
      <c r="E67" s="116"/>
      <c r="F67" s="116"/>
      <c r="G67" s="116"/>
      <c r="H67" s="116"/>
      <c r="I67" s="128"/>
      <c r="J67" s="123"/>
      <c r="K67" s="123"/>
      <c r="L67" s="123"/>
      <c r="M67" s="123"/>
      <c r="N67" s="123"/>
      <c r="O67" s="123"/>
      <c r="P67" s="123"/>
      <c r="Q67" s="123"/>
      <c r="R67" s="123"/>
      <c r="S67" s="123"/>
      <c r="T67" s="123"/>
      <c r="U67" s="123"/>
      <c r="V67" s="123"/>
      <c r="W67" s="123"/>
      <c r="X67" s="123"/>
      <c r="Y67" s="123"/>
      <c r="Z67" s="122"/>
      <c r="AB67" s="116"/>
      <c r="AC67" s="116"/>
    </row>
    <row r="68" spans="1:29" ht="20.100000000000001" hidden="1" customHeight="1" x14ac:dyDescent="0.15">
      <c r="A68" s="97"/>
      <c r="B68" s="97"/>
      <c r="C68" s="117"/>
      <c r="D68" s="116"/>
      <c r="E68" s="116"/>
      <c r="F68" s="116"/>
      <c r="G68" s="116"/>
      <c r="H68" s="116"/>
      <c r="I68" s="128"/>
      <c r="J68" s="123"/>
      <c r="K68" s="123"/>
      <c r="L68" s="123"/>
      <c r="M68" s="123"/>
      <c r="N68" s="123"/>
      <c r="O68" s="123"/>
      <c r="P68" s="123"/>
      <c r="Q68" s="123"/>
      <c r="R68" s="123"/>
      <c r="S68" s="123"/>
      <c r="T68" s="123"/>
      <c r="U68" s="123"/>
      <c r="V68" s="123"/>
      <c r="W68" s="123"/>
      <c r="X68" s="123"/>
      <c r="Y68" s="123"/>
      <c r="Z68" s="122"/>
      <c r="AB68" s="116"/>
      <c r="AC68" s="116"/>
    </row>
    <row r="69" spans="1:29" ht="20.100000000000001" customHeight="1" x14ac:dyDescent="0.15">
      <c r="A69" s="97">
        <f>IFERROR(IF(OR(AND($I63="する",TRIM($I69)=""),AND($I63="しない",NOT(ISBLANK($I69)))),1001,0),3)</f>
        <v>0</v>
      </c>
      <c r="B69" s="97"/>
      <c r="C69" s="117"/>
      <c r="D69" s="118">
        <v>2</v>
      </c>
      <c r="E69" s="92" t="s">
        <v>41</v>
      </c>
      <c r="I69" s="49"/>
      <c r="J69" s="50"/>
      <c r="K69" s="50"/>
      <c r="L69" s="50"/>
      <c r="M69" s="50"/>
      <c r="N69" s="116"/>
      <c r="O69" s="116"/>
      <c r="P69" s="116"/>
      <c r="Q69" s="116"/>
      <c r="R69" s="116"/>
      <c r="S69" s="116"/>
      <c r="T69" s="116"/>
      <c r="U69" s="116"/>
      <c r="V69" s="116"/>
      <c r="W69" s="116"/>
      <c r="X69" s="116"/>
      <c r="Y69" s="116"/>
      <c r="Z69" s="122"/>
      <c r="AB69" s="116"/>
      <c r="AC69" s="116"/>
    </row>
    <row r="70" spans="1:29" ht="20.100000000000001" customHeight="1" x14ac:dyDescent="0.15">
      <c r="A70" s="97"/>
      <c r="B70" s="97"/>
      <c r="C70" s="117"/>
      <c r="D70" s="118"/>
      <c r="E70" s="116"/>
      <c r="F70" s="116"/>
      <c r="G70" s="116"/>
      <c r="H70" s="116"/>
      <c r="I70" s="120"/>
      <c r="J70" s="124" t="s">
        <v>102</v>
      </c>
      <c r="K70" s="123"/>
      <c r="L70" s="123"/>
      <c r="M70" s="123"/>
      <c r="N70" s="123"/>
      <c r="O70" s="123"/>
      <c r="P70" s="123"/>
      <c r="Q70" s="123"/>
      <c r="R70" s="123"/>
      <c r="S70" s="123"/>
      <c r="T70" s="123"/>
      <c r="U70" s="123"/>
      <c r="V70" s="123"/>
      <c r="W70" s="123"/>
      <c r="X70" s="123"/>
      <c r="Y70" s="123"/>
      <c r="Z70" s="122"/>
      <c r="AB70" s="116"/>
      <c r="AC70" s="116"/>
    </row>
    <row r="71" spans="1:29" ht="20.100000000000001" customHeight="1" x14ac:dyDescent="0.15">
      <c r="A71" s="97">
        <f>IFERROR(IF(OR(AND($I63="する",AND($I71&lt;&gt;"", OR(ISERROR(FIND("@"&amp;LEFT($I71,3)&amp;"@", 都道府県3))=FALSE, ISERROR(FIND("@"&amp;LEFT($I71,4)&amp;"@",都道府県4))=FALSE))=FALSE),AND($I63="しない",NOT(ISBLANK($I71)))),1001,0),3)</f>
        <v>0</v>
      </c>
      <c r="B71" s="97"/>
      <c r="C71" s="117"/>
      <c r="D71" s="118">
        <v>3</v>
      </c>
      <c r="E71" s="92" t="s">
        <v>42</v>
      </c>
      <c r="I71" s="51"/>
      <c r="J71" s="51"/>
      <c r="K71" s="51"/>
      <c r="L71" s="51"/>
      <c r="M71" s="51"/>
      <c r="N71" s="51"/>
      <c r="O71" s="51"/>
      <c r="P71" s="51"/>
      <c r="Q71" s="52"/>
      <c r="R71" s="51"/>
      <c r="S71" s="51"/>
      <c r="T71" s="51"/>
      <c r="U71" s="51"/>
      <c r="V71" s="51"/>
      <c r="W71" s="51"/>
      <c r="X71" s="51"/>
      <c r="Y71" s="51"/>
      <c r="Z71" s="122"/>
      <c r="AB71" s="116"/>
      <c r="AC71" s="116"/>
    </row>
    <row r="72" spans="1:29" ht="20.100000000000001" customHeight="1" x14ac:dyDescent="0.15">
      <c r="A72" s="97"/>
      <c r="B72" s="97"/>
      <c r="C72" s="117"/>
      <c r="D72" s="118"/>
      <c r="E72" s="116"/>
      <c r="F72" s="116"/>
      <c r="G72" s="116"/>
      <c r="H72" s="116"/>
      <c r="I72" s="120"/>
      <c r="J72" s="124" t="s">
        <v>43</v>
      </c>
      <c r="K72" s="123"/>
      <c r="L72" s="123"/>
      <c r="M72" s="123"/>
      <c r="N72" s="123"/>
      <c r="O72" s="123"/>
      <c r="P72" s="123"/>
      <c r="Q72" s="123"/>
      <c r="R72" s="123"/>
      <c r="S72" s="123"/>
      <c r="T72" s="123"/>
      <c r="U72" s="123"/>
      <c r="V72" s="123"/>
      <c r="W72" s="123"/>
      <c r="X72" s="123"/>
      <c r="Y72" s="123"/>
      <c r="Z72" s="122"/>
      <c r="AB72" s="116"/>
      <c r="AC72" s="116"/>
    </row>
    <row r="73" spans="1:29" ht="20.100000000000001" customHeight="1" x14ac:dyDescent="0.15">
      <c r="A73" s="97">
        <f>IFERROR(IF(OR(AND($I63="する",TRIM($I73)=""),AND($I63="しない",NOT(ISBLANK($I73)))),1001,0),3)</f>
        <v>0</v>
      </c>
      <c r="B73" s="97"/>
      <c r="C73" s="117"/>
      <c r="D73" s="118">
        <v>4</v>
      </c>
      <c r="E73" s="92" t="s">
        <v>44</v>
      </c>
      <c r="I73" s="47"/>
      <c r="J73" s="47"/>
      <c r="K73" s="47"/>
      <c r="L73" s="47"/>
      <c r="M73" s="47"/>
      <c r="N73" s="47"/>
      <c r="O73" s="47"/>
      <c r="P73" s="47"/>
      <c r="Q73" s="57"/>
      <c r="R73" s="47"/>
      <c r="S73" s="47"/>
      <c r="T73" s="47"/>
      <c r="U73" s="47"/>
      <c r="V73" s="47"/>
      <c r="W73" s="47"/>
      <c r="X73" s="47"/>
      <c r="Y73" s="47"/>
      <c r="Z73" s="122"/>
      <c r="AB73" s="116"/>
      <c r="AC73" s="116"/>
    </row>
    <row r="74" spans="1:29" ht="30" customHeight="1" x14ac:dyDescent="0.15">
      <c r="A74" s="97"/>
      <c r="B74" s="97"/>
      <c r="C74" s="125"/>
      <c r="D74" s="116"/>
      <c r="I74" s="120"/>
      <c r="J74" s="145" t="s">
        <v>404</v>
      </c>
      <c r="K74" s="145"/>
      <c r="L74" s="145"/>
      <c r="M74" s="145"/>
      <c r="N74" s="145"/>
      <c r="O74" s="145"/>
      <c r="P74" s="145"/>
      <c r="Q74" s="145"/>
      <c r="R74" s="145"/>
      <c r="S74" s="145"/>
      <c r="T74" s="145"/>
      <c r="U74" s="145"/>
      <c r="V74" s="145"/>
      <c r="W74" s="145"/>
      <c r="X74" s="145"/>
      <c r="Y74" s="145"/>
      <c r="Z74" s="122"/>
      <c r="AB74" s="116"/>
      <c r="AC74" s="116"/>
    </row>
    <row r="75" spans="1:29" ht="20.100000000000001" customHeight="1" x14ac:dyDescent="0.15">
      <c r="A75" s="97">
        <f>IFERROR(IF(OR(AND($I63="する",TRIM($I75)=""),AND($I63="しない",NOT(ISBLANK($I75)))),1001,0),3)</f>
        <v>0</v>
      </c>
      <c r="B75" s="97"/>
      <c r="C75" s="117"/>
      <c r="D75" s="118">
        <v>5</v>
      </c>
      <c r="E75" s="92" t="s">
        <v>45</v>
      </c>
      <c r="I75" s="47"/>
      <c r="J75" s="47"/>
      <c r="K75" s="47"/>
      <c r="L75" s="47"/>
      <c r="M75" s="47"/>
      <c r="N75" s="47"/>
      <c r="O75" s="47"/>
      <c r="P75" s="47"/>
      <c r="Q75" s="47"/>
      <c r="R75" s="47"/>
      <c r="S75" s="47"/>
      <c r="T75" s="47"/>
      <c r="U75" s="47"/>
      <c r="V75" s="47"/>
      <c r="W75" s="47"/>
      <c r="X75" s="47"/>
      <c r="Y75" s="47"/>
      <c r="Z75" s="122"/>
      <c r="AB75" s="116"/>
      <c r="AC75" s="116"/>
    </row>
    <row r="76" spans="1:29" ht="30" customHeight="1" x14ac:dyDescent="0.15">
      <c r="A76" s="97"/>
      <c r="B76" s="97"/>
      <c r="C76" s="125"/>
      <c r="D76" s="116"/>
      <c r="E76" s="116"/>
      <c r="F76" s="116"/>
      <c r="G76" s="116"/>
      <c r="H76" s="116"/>
      <c r="I76" s="120"/>
      <c r="J76" s="145" t="s">
        <v>403</v>
      </c>
      <c r="K76" s="145"/>
      <c r="L76" s="145"/>
      <c r="M76" s="145"/>
      <c r="N76" s="145"/>
      <c r="O76" s="145"/>
      <c r="P76" s="145"/>
      <c r="Q76" s="145"/>
      <c r="R76" s="145"/>
      <c r="S76" s="145"/>
      <c r="T76" s="145"/>
      <c r="U76" s="145"/>
      <c r="V76" s="145"/>
      <c r="W76" s="145"/>
      <c r="X76" s="145"/>
      <c r="Y76" s="145"/>
      <c r="Z76" s="122"/>
      <c r="AB76" s="116"/>
      <c r="AC76" s="116"/>
    </row>
    <row r="77" spans="1:29" ht="20.100000000000001" customHeight="1" x14ac:dyDescent="0.15">
      <c r="A77" s="97">
        <f>IFERROR(IF(OR(AND($I63="する",TRIM($I77)=""),AND($I63="しない",NOT(ISBLANK($I77)))),1001,0),3)</f>
        <v>0</v>
      </c>
      <c r="B77" s="97"/>
      <c r="C77" s="117"/>
      <c r="D77" s="118">
        <v>6</v>
      </c>
      <c r="E77" s="92" t="s">
        <v>63</v>
      </c>
      <c r="I77" s="47"/>
      <c r="J77" s="47"/>
      <c r="K77" s="47"/>
      <c r="L77" s="47"/>
      <c r="M77" s="47"/>
      <c r="N77" s="47"/>
      <c r="O77" s="47"/>
      <c r="P77" s="47"/>
      <c r="Q77" s="47"/>
      <c r="R77" s="47"/>
      <c r="S77" s="47"/>
      <c r="T77" s="47"/>
      <c r="U77" s="47"/>
      <c r="V77" s="47"/>
      <c r="W77" s="47"/>
      <c r="X77" s="47"/>
      <c r="Y77" s="47"/>
      <c r="Z77" s="122"/>
      <c r="AB77" s="116"/>
      <c r="AC77" s="116"/>
    </row>
    <row r="78" spans="1:29" ht="20.100000000000001" customHeight="1" x14ac:dyDescent="0.15">
      <c r="A78" s="97"/>
      <c r="B78" s="97"/>
      <c r="C78" s="125"/>
      <c r="D78" s="116"/>
      <c r="E78" s="116"/>
      <c r="F78" s="116"/>
      <c r="G78" s="116"/>
      <c r="H78" s="116"/>
      <c r="I78" s="120"/>
      <c r="J78" s="134" t="s">
        <v>64</v>
      </c>
      <c r="K78" s="123"/>
      <c r="L78" s="123"/>
      <c r="M78" s="123"/>
      <c r="N78" s="123"/>
      <c r="O78" s="123"/>
      <c r="P78" s="123"/>
      <c r="Q78" s="123"/>
      <c r="R78" s="123"/>
      <c r="S78" s="123"/>
      <c r="T78" s="123"/>
      <c r="U78" s="123"/>
      <c r="V78" s="123"/>
      <c r="W78" s="123"/>
      <c r="X78" s="123"/>
      <c r="Y78" s="123"/>
      <c r="Z78" s="122"/>
      <c r="AB78" s="116"/>
      <c r="AC78" s="116"/>
    </row>
    <row r="79" spans="1:29" ht="20.100000000000001" customHeight="1" x14ac:dyDescent="0.15">
      <c r="A79" s="97">
        <f>IFERROR(IF(OR(AND($I63="する",OR(TRIM($I79)="", NOT(OR(IFERROR(SEARCH(" ",$I79),0)&gt;0, IFERROR(SEARCH("　",$I79),0)&gt;0)))),AND($I63="しない",NOT(ISBLANK($I79)))),1001,0),3)</f>
        <v>0</v>
      </c>
      <c r="B79" s="97"/>
      <c r="C79" s="117"/>
      <c r="D79" s="118">
        <v>7</v>
      </c>
      <c r="E79" s="92" t="s">
        <v>65</v>
      </c>
      <c r="I79" s="47"/>
      <c r="J79" s="47"/>
      <c r="K79" s="47"/>
      <c r="L79" s="47"/>
      <c r="M79" s="47"/>
      <c r="N79" s="47"/>
      <c r="O79" s="47"/>
      <c r="P79" s="47"/>
      <c r="Q79" s="47"/>
      <c r="R79" s="47"/>
      <c r="S79" s="47"/>
      <c r="T79" s="47"/>
      <c r="U79" s="47"/>
      <c r="V79" s="47"/>
      <c r="W79" s="47"/>
      <c r="X79" s="47"/>
      <c r="Y79" s="47"/>
      <c r="Z79" s="122"/>
      <c r="AB79" s="116"/>
      <c r="AC79" s="116"/>
    </row>
    <row r="80" spans="1:29" ht="20.100000000000001" customHeight="1" x14ac:dyDescent="0.15">
      <c r="A80" s="97"/>
      <c r="B80" s="97"/>
      <c r="C80" s="125"/>
      <c r="D80" s="116"/>
      <c r="E80" s="146" t="s">
        <v>66</v>
      </c>
      <c r="F80" s="116"/>
      <c r="G80" s="116"/>
      <c r="H80" s="116"/>
      <c r="I80" s="128"/>
      <c r="J80" s="124" t="s">
        <v>49</v>
      </c>
      <c r="K80" s="124"/>
      <c r="L80" s="124"/>
      <c r="M80" s="124"/>
      <c r="N80" s="124"/>
      <c r="O80" s="124"/>
      <c r="P80" s="124"/>
      <c r="Q80" s="124"/>
      <c r="R80" s="124"/>
      <c r="S80" s="124"/>
      <c r="T80" s="124"/>
      <c r="U80" s="124"/>
      <c r="V80" s="124"/>
      <c r="W80" s="124"/>
      <c r="X80" s="124"/>
      <c r="Y80" s="124"/>
      <c r="Z80" s="122"/>
      <c r="AB80" s="116"/>
      <c r="AC80" s="116"/>
    </row>
    <row r="81" spans="1:29" ht="20.100000000000001" customHeight="1" x14ac:dyDescent="0.15">
      <c r="A81" s="97">
        <f>IFERROR(IF(OR(AND($I63="する",OR(TRIM($I81)="", NOT(OR(IFERROR(SEARCH(" ",$I81),0)&gt;0, IFERROR(SEARCH("　",$I81),0)&gt;0)))),AND($I63="しない",NOT(ISBLANK($I81)))),1001,0),3)</f>
        <v>0</v>
      </c>
      <c r="B81" s="97"/>
      <c r="C81" s="117"/>
      <c r="D81" s="118">
        <v>8</v>
      </c>
      <c r="E81" s="92" t="s">
        <v>65</v>
      </c>
      <c r="I81" s="47"/>
      <c r="J81" s="47"/>
      <c r="K81" s="47"/>
      <c r="L81" s="47"/>
      <c r="M81" s="47"/>
      <c r="N81" s="47"/>
      <c r="O81" s="47"/>
      <c r="P81" s="47"/>
      <c r="Q81" s="47"/>
      <c r="R81" s="47"/>
      <c r="S81" s="47"/>
      <c r="T81" s="47"/>
      <c r="U81" s="47"/>
      <c r="V81" s="47"/>
      <c r="W81" s="47"/>
      <c r="X81" s="47"/>
      <c r="Y81" s="47"/>
      <c r="Z81" s="122"/>
      <c r="AB81" s="116"/>
      <c r="AC81" s="116"/>
    </row>
    <row r="82" spans="1:29" ht="20.100000000000001" customHeight="1" x14ac:dyDescent="0.15">
      <c r="A82" s="97"/>
      <c r="B82" s="97"/>
      <c r="C82" s="125"/>
      <c r="D82" s="116"/>
      <c r="E82" s="116"/>
      <c r="F82" s="116"/>
      <c r="G82" s="116"/>
      <c r="H82" s="116"/>
      <c r="I82" s="128"/>
      <c r="J82" s="124" t="s">
        <v>51</v>
      </c>
      <c r="K82" s="124"/>
      <c r="L82" s="124"/>
      <c r="M82" s="124"/>
      <c r="N82" s="124"/>
      <c r="O82" s="124"/>
      <c r="P82" s="124"/>
      <c r="Q82" s="124"/>
      <c r="R82" s="124"/>
      <c r="S82" s="124"/>
      <c r="T82" s="124"/>
      <c r="U82" s="124"/>
      <c r="V82" s="124"/>
      <c r="W82" s="124"/>
      <c r="X82" s="124"/>
      <c r="Y82" s="124"/>
      <c r="Z82" s="122"/>
      <c r="AB82" s="116"/>
      <c r="AC82" s="116"/>
    </row>
    <row r="83" spans="1:29" ht="20.100000000000001" customHeight="1" x14ac:dyDescent="0.15">
      <c r="A83" s="97">
        <f>IFERROR(IF(OR(AND($I63="する",NOT(AND(TRIM($I83)&lt;&gt;"",ISNUMBER(VALUE(SUBSTITUTE($I83,"-",""))),IFERROR(SEARCH("-",$I83),0)&gt;0))), AND($I63="しない",NOT(ISBLANK($I83)))),1001,0),3)</f>
        <v>0</v>
      </c>
      <c r="B83" s="97"/>
      <c r="C83" s="117"/>
      <c r="D83" s="118">
        <v>9</v>
      </c>
      <c r="E83" s="92" t="s">
        <v>52</v>
      </c>
      <c r="I83" s="47"/>
      <c r="J83" s="47"/>
      <c r="K83" s="47"/>
      <c r="L83" s="47"/>
      <c r="M83" s="47"/>
      <c r="O83" s="129" t="s">
        <v>53</v>
      </c>
      <c r="P83" s="1"/>
      <c r="Q83" s="92" t="s">
        <v>54</v>
      </c>
      <c r="Y83" s="123"/>
      <c r="Z83" s="122"/>
      <c r="AB83" s="116"/>
      <c r="AC83" s="116"/>
    </row>
    <row r="84" spans="1:29" ht="20.100000000000001" customHeight="1" x14ac:dyDescent="0.15">
      <c r="A84" s="97">
        <f>IFERROR(IF(AND($I63="しない",NOT(ISBLANK($P83))),1001,0),3)</f>
        <v>0</v>
      </c>
      <c r="B84" s="97"/>
      <c r="C84" s="125"/>
      <c r="D84" s="116"/>
      <c r="E84" s="116"/>
      <c r="F84" s="116"/>
      <c r="G84" s="116"/>
      <c r="H84" s="116"/>
      <c r="I84" s="120"/>
      <c r="J84" s="124" t="s">
        <v>55</v>
      </c>
      <c r="K84" s="123"/>
      <c r="L84" s="123"/>
      <c r="M84" s="123"/>
      <c r="N84" s="123"/>
      <c r="O84" s="123"/>
      <c r="P84" s="123"/>
      <c r="Q84" s="123"/>
      <c r="R84" s="123"/>
      <c r="S84" s="123"/>
      <c r="T84" s="123"/>
      <c r="U84" s="123"/>
      <c r="V84" s="123"/>
      <c r="W84" s="123"/>
      <c r="X84" s="123"/>
      <c r="Y84" s="123"/>
      <c r="Z84" s="122"/>
      <c r="AB84" s="116"/>
      <c r="AC84" s="116"/>
    </row>
    <row r="85" spans="1:29" ht="20.100000000000001" customHeight="1" x14ac:dyDescent="0.15">
      <c r="A85" s="97">
        <f>IFERROR(IF(OR(AND($I63="する",AND(TRIM($I85)&lt;&gt;"",NOT(AND(ISNUMBER(VALUE(SUBSTITUTE($I85,"-",""))),IFERROR(SEARCH("-",$I85),0)&gt;0)))), AND($I63="しない",NOT(ISBLANK($I85)))),1001,0),3)</f>
        <v>0</v>
      </c>
      <c r="B85" s="97"/>
      <c r="C85" s="117"/>
      <c r="D85" s="118">
        <v>10</v>
      </c>
      <c r="E85" s="92" t="s">
        <v>56</v>
      </c>
      <c r="I85" s="47"/>
      <c r="J85" s="47"/>
      <c r="K85" s="47"/>
      <c r="L85" s="47"/>
      <c r="M85" s="47"/>
      <c r="N85" s="123"/>
      <c r="O85" s="123"/>
      <c r="P85" s="123"/>
      <c r="Q85" s="123"/>
      <c r="R85" s="123"/>
      <c r="S85" s="123"/>
      <c r="T85" s="123"/>
      <c r="U85" s="123"/>
      <c r="V85" s="123"/>
      <c r="W85" s="123"/>
      <c r="X85" s="123"/>
      <c r="Y85" s="123"/>
      <c r="Z85" s="122"/>
      <c r="AB85" s="116"/>
      <c r="AC85" s="116"/>
    </row>
    <row r="86" spans="1:29" ht="20.100000000000001" customHeight="1" x14ac:dyDescent="0.15">
      <c r="A86" s="97"/>
      <c r="B86" s="97"/>
      <c r="C86" s="125"/>
      <c r="D86" s="116"/>
      <c r="E86" s="116"/>
      <c r="F86" s="116"/>
      <c r="G86" s="116"/>
      <c r="H86" s="116"/>
      <c r="I86" s="120"/>
      <c r="J86" s="124" t="s">
        <v>55</v>
      </c>
      <c r="K86" s="123"/>
      <c r="L86" s="123"/>
      <c r="M86" s="123"/>
      <c r="N86" s="123"/>
      <c r="O86" s="123"/>
      <c r="P86" s="123"/>
      <c r="Q86" s="123"/>
      <c r="R86" s="123"/>
      <c r="S86" s="123"/>
      <c r="T86" s="123"/>
      <c r="U86" s="123"/>
      <c r="V86" s="123"/>
      <c r="W86" s="123"/>
      <c r="X86" s="123"/>
      <c r="Y86" s="123"/>
      <c r="Z86" s="122"/>
      <c r="AB86" s="116"/>
      <c r="AC86" s="116"/>
    </row>
    <row r="87" spans="1:29" ht="20.100000000000001" customHeight="1" x14ac:dyDescent="0.15">
      <c r="A87" s="97">
        <f>IFERROR(IF(OR(AND($I63="する",AND(TRIM($I87)&lt;&gt;"",NOT(IFERROR(SEARCH("@",$I87),0)&gt;0))),AND($I63="しない",NOT(ISBLANK($I87)))),1001,0),3)</f>
        <v>0</v>
      </c>
      <c r="B87" s="97"/>
      <c r="C87" s="125"/>
      <c r="D87" s="118">
        <v>11</v>
      </c>
      <c r="E87" s="92" t="s">
        <v>57</v>
      </c>
      <c r="I87" s="47"/>
      <c r="J87" s="47"/>
      <c r="K87" s="47"/>
      <c r="L87" s="47"/>
      <c r="M87" s="47"/>
      <c r="N87" s="47"/>
      <c r="O87" s="47"/>
      <c r="P87" s="47"/>
      <c r="Q87" s="48"/>
      <c r="R87" s="47"/>
      <c r="S87" s="47"/>
      <c r="T87" s="47"/>
      <c r="U87" s="47"/>
      <c r="V87" s="47"/>
      <c r="W87" s="47"/>
      <c r="X87" s="47"/>
      <c r="Y87" s="47"/>
      <c r="Z87" s="122"/>
      <c r="AB87" s="116"/>
      <c r="AC87" s="116"/>
    </row>
    <row r="88" spans="1:29" ht="20.100000000000001" customHeight="1" x14ac:dyDescent="0.15">
      <c r="A88" s="97"/>
      <c r="B88" s="97"/>
      <c r="C88" s="125"/>
      <c r="D88" s="118"/>
      <c r="I88" s="120"/>
      <c r="J88" s="130" t="s">
        <v>100</v>
      </c>
      <c r="K88" s="147"/>
      <c r="L88" s="123"/>
      <c r="M88" s="123"/>
      <c r="N88" s="123"/>
      <c r="O88" s="123"/>
      <c r="P88" s="123"/>
      <c r="Q88" s="148"/>
      <c r="R88" s="123"/>
      <c r="S88" s="123"/>
      <c r="T88" s="123"/>
      <c r="U88" s="123"/>
      <c r="V88" s="123"/>
      <c r="W88" s="123"/>
      <c r="X88" s="123"/>
      <c r="Y88" s="123"/>
      <c r="Z88" s="116"/>
      <c r="AA88" s="133"/>
      <c r="AB88" s="116"/>
      <c r="AC88" s="116"/>
    </row>
    <row r="89" spans="1:29" ht="20.100000000000001" customHeight="1" x14ac:dyDescent="0.15">
      <c r="A89" s="97"/>
      <c r="B89" s="97"/>
      <c r="C89" s="136"/>
      <c r="D89" s="137"/>
      <c r="E89" s="137"/>
      <c r="F89" s="137"/>
      <c r="G89" s="137"/>
      <c r="H89" s="137"/>
      <c r="I89" s="149"/>
      <c r="J89" s="150"/>
      <c r="K89" s="151"/>
      <c r="L89" s="150"/>
      <c r="M89" s="150"/>
      <c r="N89" s="150"/>
      <c r="O89" s="150"/>
      <c r="P89" s="150"/>
      <c r="Q89" s="152"/>
      <c r="R89" s="150"/>
      <c r="S89" s="150"/>
      <c r="T89" s="150"/>
      <c r="U89" s="150"/>
      <c r="V89" s="150"/>
      <c r="W89" s="150"/>
      <c r="X89" s="150"/>
      <c r="Y89" s="150"/>
      <c r="Z89" s="137"/>
      <c r="AA89" s="133"/>
      <c r="AB89" s="116"/>
      <c r="AC89" s="116"/>
    </row>
    <row r="90" spans="1:29" ht="20.100000000000001" customHeight="1" x14ac:dyDescent="0.15">
      <c r="A90" s="97"/>
      <c r="B90" s="97"/>
      <c r="C90" s="116"/>
      <c r="D90" s="116"/>
      <c r="E90" s="116"/>
      <c r="F90" s="116"/>
      <c r="G90" s="116"/>
      <c r="H90" s="116"/>
      <c r="I90" s="141"/>
      <c r="J90" s="116"/>
      <c r="K90" s="153"/>
      <c r="L90" s="116"/>
      <c r="M90" s="116"/>
      <c r="N90" s="116"/>
      <c r="O90" s="116"/>
      <c r="P90" s="116"/>
      <c r="Q90" s="116"/>
      <c r="R90" s="116"/>
      <c r="S90" s="116"/>
      <c r="T90" s="116"/>
      <c r="U90" s="116"/>
      <c r="V90" s="116"/>
      <c r="W90" s="116"/>
      <c r="X90" s="116"/>
      <c r="Y90" s="116"/>
      <c r="Z90" s="116"/>
      <c r="AB90" s="116"/>
      <c r="AC90" s="116"/>
    </row>
    <row r="91" spans="1:29" ht="15.75" hidden="1" customHeight="1" x14ac:dyDescent="0.15">
      <c r="A91" s="97"/>
      <c r="B91" s="97"/>
      <c r="C91" s="116"/>
      <c r="D91" s="116"/>
      <c r="E91" s="116"/>
      <c r="F91" s="116"/>
      <c r="G91" s="116"/>
      <c r="H91" s="116"/>
      <c r="I91" s="141"/>
      <c r="J91" s="116"/>
      <c r="K91" s="153"/>
      <c r="L91" s="116"/>
      <c r="M91" s="116"/>
      <c r="N91" s="116"/>
      <c r="O91" s="116"/>
      <c r="P91" s="116"/>
      <c r="Q91" s="116"/>
      <c r="R91" s="116"/>
      <c r="S91" s="116"/>
      <c r="T91" s="116"/>
      <c r="U91" s="116"/>
      <c r="V91" s="116"/>
      <c r="W91" s="116"/>
      <c r="X91" s="116"/>
      <c r="Y91" s="116"/>
      <c r="Z91" s="116"/>
      <c r="AB91" s="116"/>
      <c r="AC91" s="116"/>
    </row>
    <row r="92" spans="1:29" ht="15.75" hidden="1" customHeight="1" x14ac:dyDescent="0.15">
      <c r="A92" s="97"/>
      <c r="B92" s="97"/>
      <c r="C92" s="116"/>
      <c r="D92" s="116"/>
      <c r="E92" s="116"/>
      <c r="F92" s="116"/>
      <c r="G92" s="116"/>
      <c r="H92" s="116"/>
      <c r="I92" s="141"/>
      <c r="J92" s="116"/>
      <c r="K92" s="153"/>
      <c r="L92" s="116"/>
      <c r="M92" s="116"/>
      <c r="N92" s="116"/>
      <c r="O92" s="116"/>
      <c r="P92" s="116"/>
      <c r="Q92" s="116"/>
      <c r="R92" s="116"/>
      <c r="S92" s="116"/>
      <c r="T92" s="116"/>
      <c r="U92" s="116"/>
      <c r="V92" s="116"/>
      <c r="W92" s="116"/>
      <c r="X92" s="116"/>
      <c r="Y92" s="116"/>
      <c r="Z92" s="116"/>
      <c r="AB92" s="116"/>
      <c r="AC92" s="116"/>
    </row>
    <row r="93" spans="1:29" ht="15.75" hidden="1" customHeight="1" x14ac:dyDescent="0.15">
      <c r="A93" s="97"/>
      <c r="B93" s="97"/>
      <c r="C93" s="116"/>
      <c r="D93" s="116"/>
      <c r="E93" s="116"/>
      <c r="F93" s="116"/>
      <c r="G93" s="116"/>
      <c r="H93" s="116"/>
      <c r="I93" s="141"/>
      <c r="J93" s="116"/>
      <c r="K93" s="153"/>
      <c r="L93" s="116"/>
      <c r="M93" s="116"/>
      <c r="N93" s="116"/>
      <c r="O93" s="116"/>
      <c r="P93" s="116"/>
      <c r="Q93" s="116"/>
      <c r="R93" s="116"/>
      <c r="S93" s="116"/>
      <c r="T93" s="116"/>
      <c r="U93" s="116"/>
      <c r="V93" s="116"/>
      <c r="W93" s="116"/>
      <c r="X93" s="116"/>
      <c r="Y93" s="116"/>
      <c r="Z93" s="116"/>
      <c r="AB93" s="116"/>
      <c r="AC93" s="116"/>
    </row>
    <row r="94" spans="1:29" ht="15.75" hidden="1" customHeight="1" x14ac:dyDescent="0.15">
      <c r="A94" s="97"/>
      <c r="B94" s="97"/>
      <c r="C94" s="116"/>
      <c r="D94" s="116"/>
      <c r="E94" s="116"/>
      <c r="F94" s="116"/>
      <c r="G94" s="116"/>
      <c r="H94" s="116"/>
      <c r="I94" s="141"/>
      <c r="J94" s="116"/>
      <c r="K94" s="153"/>
      <c r="L94" s="116"/>
      <c r="M94" s="116"/>
      <c r="N94" s="116"/>
      <c r="O94" s="116"/>
      <c r="P94" s="116"/>
      <c r="Q94" s="116"/>
      <c r="R94" s="116"/>
      <c r="S94" s="116"/>
      <c r="T94" s="116"/>
      <c r="U94" s="116"/>
      <c r="V94" s="116"/>
      <c r="W94" s="116"/>
      <c r="X94" s="116"/>
      <c r="Y94" s="116"/>
      <c r="Z94" s="116"/>
      <c r="AB94" s="116"/>
      <c r="AC94" s="116"/>
    </row>
    <row r="95" spans="1:29" ht="15.75" hidden="1" customHeight="1" x14ac:dyDescent="0.15">
      <c r="A95" s="97"/>
      <c r="B95" s="97"/>
      <c r="C95" s="116"/>
      <c r="D95" s="116"/>
      <c r="E95" s="116"/>
      <c r="F95" s="116"/>
      <c r="G95" s="116"/>
      <c r="H95" s="116"/>
      <c r="I95" s="141"/>
      <c r="J95" s="116"/>
      <c r="K95" s="153"/>
      <c r="L95" s="116"/>
      <c r="M95" s="116"/>
      <c r="N95" s="116"/>
      <c r="O95" s="116"/>
      <c r="P95" s="116"/>
      <c r="Q95" s="116"/>
      <c r="R95" s="116"/>
      <c r="S95" s="116"/>
      <c r="T95" s="116"/>
      <c r="U95" s="116"/>
      <c r="V95" s="116"/>
      <c r="W95" s="116"/>
      <c r="X95" s="116"/>
      <c r="Y95" s="116"/>
      <c r="Z95" s="116"/>
      <c r="AB95" s="116"/>
      <c r="AC95" s="116"/>
    </row>
    <row r="96" spans="1:29" ht="15.75" hidden="1" customHeight="1" x14ac:dyDescent="0.15">
      <c r="A96" s="97"/>
      <c r="B96" s="97"/>
      <c r="C96" s="116"/>
      <c r="D96" s="116"/>
      <c r="E96" s="116"/>
      <c r="F96" s="116"/>
      <c r="G96" s="116"/>
      <c r="H96" s="116"/>
      <c r="I96" s="141"/>
      <c r="J96" s="116"/>
      <c r="K96" s="153"/>
      <c r="L96" s="116"/>
      <c r="M96" s="116"/>
      <c r="N96" s="116"/>
      <c r="O96" s="116"/>
      <c r="P96" s="116"/>
      <c r="Q96" s="116"/>
      <c r="R96" s="116"/>
      <c r="S96" s="116"/>
      <c r="T96" s="116"/>
      <c r="U96" s="116"/>
      <c r="V96" s="116"/>
      <c r="W96" s="116"/>
      <c r="X96" s="116"/>
      <c r="Y96" s="116"/>
      <c r="Z96" s="116"/>
      <c r="AB96" s="116"/>
      <c r="AC96" s="116"/>
    </row>
    <row r="97" spans="1:28" ht="15.75" hidden="1" customHeight="1" x14ac:dyDescent="0.15">
      <c r="A97" s="97"/>
      <c r="B97" s="97"/>
      <c r="C97" s="116"/>
      <c r="D97" s="116"/>
      <c r="E97" s="116"/>
      <c r="F97" s="116"/>
      <c r="G97" s="116"/>
      <c r="H97" s="116"/>
      <c r="I97" s="141"/>
      <c r="J97" s="116"/>
      <c r="K97" s="153"/>
      <c r="L97" s="116"/>
      <c r="M97" s="116"/>
      <c r="N97" s="116"/>
      <c r="O97" s="116"/>
      <c r="P97" s="116"/>
      <c r="Q97" s="116"/>
      <c r="R97" s="116"/>
      <c r="S97" s="116"/>
      <c r="T97" s="116"/>
      <c r="U97" s="116"/>
      <c r="V97" s="116"/>
      <c r="W97" s="116"/>
      <c r="X97" s="116"/>
      <c r="Y97" s="116"/>
      <c r="Z97" s="116"/>
      <c r="AB97" s="116"/>
    </row>
    <row r="98" spans="1:28" ht="15.75" hidden="1" customHeight="1" x14ac:dyDescent="0.15">
      <c r="A98" s="97"/>
      <c r="B98" s="97"/>
      <c r="C98" s="116"/>
      <c r="D98" s="116"/>
      <c r="E98" s="116"/>
      <c r="F98" s="116"/>
      <c r="G98" s="116"/>
      <c r="H98" s="116"/>
      <c r="I98" s="141"/>
      <c r="J98" s="116"/>
      <c r="K98" s="153"/>
      <c r="L98" s="116"/>
      <c r="M98" s="116"/>
      <c r="N98" s="116"/>
      <c r="O98" s="116"/>
      <c r="P98" s="116"/>
      <c r="Q98" s="116"/>
      <c r="R98" s="116"/>
      <c r="S98" s="116"/>
      <c r="T98" s="116"/>
      <c r="U98" s="116"/>
      <c r="V98" s="116"/>
      <c r="W98" s="116"/>
      <c r="X98" s="116"/>
      <c r="Y98" s="116"/>
      <c r="Z98" s="116"/>
      <c r="AB98" s="116"/>
    </row>
    <row r="99" spans="1:28" ht="15.75" hidden="1" customHeight="1" x14ac:dyDescent="0.15">
      <c r="A99" s="97"/>
      <c r="B99" s="97"/>
      <c r="C99" s="116"/>
      <c r="D99" s="116"/>
      <c r="E99" s="116"/>
      <c r="F99" s="116"/>
      <c r="G99" s="116"/>
      <c r="H99" s="116"/>
      <c r="I99" s="141"/>
      <c r="J99" s="116"/>
      <c r="K99" s="153"/>
      <c r="L99" s="116"/>
      <c r="M99" s="116"/>
      <c r="N99" s="116"/>
      <c r="O99" s="116"/>
      <c r="P99" s="116"/>
      <c r="Q99" s="116"/>
      <c r="R99" s="116"/>
      <c r="S99" s="116"/>
      <c r="T99" s="116"/>
      <c r="U99" s="116"/>
      <c r="V99" s="116"/>
      <c r="W99" s="116"/>
      <c r="X99" s="116"/>
      <c r="Y99" s="116"/>
      <c r="Z99" s="116"/>
      <c r="AB99" s="116"/>
    </row>
    <row r="100" spans="1:28" ht="15.75" hidden="1" customHeight="1" x14ac:dyDescent="0.15">
      <c r="A100" s="97"/>
      <c r="B100" s="97"/>
      <c r="C100" s="116"/>
      <c r="D100" s="116"/>
      <c r="E100" s="116"/>
      <c r="F100" s="116"/>
      <c r="G100" s="116"/>
      <c r="H100" s="116"/>
      <c r="I100" s="141"/>
      <c r="J100" s="116"/>
      <c r="K100" s="153"/>
      <c r="L100" s="116"/>
      <c r="M100" s="116"/>
      <c r="N100" s="116"/>
      <c r="O100" s="116"/>
      <c r="P100" s="116"/>
      <c r="Q100" s="116"/>
      <c r="R100" s="116"/>
      <c r="S100" s="116"/>
      <c r="T100" s="116"/>
      <c r="U100" s="116"/>
      <c r="V100" s="116"/>
      <c r="W100" s="116"/>
      <c r="X100" s="116"/>
      <c r="Y100" s="116"/>
      <c r="Z100" s="116"/>
      <c r="AB100" s="116"/>
    </row>
    <row r="101" spans="1:28" ht="15.75" hidden="1" customHeight="1" x14ac:dyDescent="0.15">
      <c r="A101" s="97"/>
      <c r="B101" s="97"/>
      <c r="C101" s="116"/>
      <c r="D101" s="116"/>
      <c r="E101" s="116"/>
      <c r="F101" s="116"/>
      <c r="G101" s="116"/>
      <c r="H101" s="116"/>
      <c r="I101" s="141"/>
      <c r="J101" s="116"/>
      <c r="K101" s="153"/>
      <c r="L101" s="116"/>
      <c r="M101" s="116"/>
      <c r="N101" s="116"/>
      <c r="O101" s="116"/>
      <c r="P101" s="116"/>
      <c r="Q101" s="116"/>
      <c r="R101" s="116"/>
      <c r="S101" s="116"/>
      <c r="T101" s="116"/>
      <c r="U101" s="116"/>
      <c r="V101" s="116"/>
      <c r="W101" s="116"/>
      <c r="X101" s="116"/>
      <c r="Y101" s="116"/>
      <c r="Z101" s="116"/>
      <c r="AB101" s="116"/>
    </row>
    <row r="102" spans="1:28" ht="15.75" hidden="1" customHeight="1" x14ac:dyDescent="0.15">
      <c r="A102" s="97"/>
      <c r="B102" s="97"/>
      <c r="C102" s="116"/>
      <c r="D102" s="116"/>
      <c r="E102" s="116"/>
      <c r="F102" s="116"/>
      <c r="G102" s="116"/>
      <c r="H102" s="116"/>
      <c r="I102" s="141"/>
      <c r="J102" s="116"/>
      <c r="K102" s="153"/>
      <c r="L102" s="116"/>
      <c r="M102" s="116"/>
      <c r="N102" s="116"/>
      <c r="O102" s="116"/>
      <c r="P102" s="116"/>
      <c r="Q102" s="116"/>
      <c r="R102" s="116"/>
      <c r="S102" s="116"/>
      <c r="T102" s="116"/>
      <c r="U102" s="116"/>
      <c r="V102" s="116"/>
      <c r="W102" s="116"/>
      <c r="X102" s="116"/>
      <c r="Y102" s="116"/>
      <c r="Z102" s="116"/>
      <c r="AB102" s="116"/>
    </row>
    <row r="103" spans="1:28" ht="15.75" hidden="1" customHeight="1" x14ac:dyDescent="0.15">
      <c r="A103" s="97"/>
      <c r="B103" s="97"/>
      <c r="C103" s="116"/>
      <c r="D103" s="116"/>
      <c r="E103" s="116"/>
      <c r="F103" s="116"/>
      <c r="G103" s="116"/>
      <c r="H103" s="116"/>
      <c r="I103" s="141"/>
      <c r="J103" s="116"/>
      <c r="K103" s="153"/>
      <c r="L103" s="116"/>
      <c r="M103" s="116"/>
      <c r="N103" s="116"/>
      <c r="O103" s="116"/>
      <c r="P103" s="116"/>
      <c r="Q103" s="116"/>
      <c r="R103" s="116"/>
      <c r="S103" s="116"/>
      <c r="T103" s="116"/>
      <c r="U103" s="116"/>
      <c r="V103" s="116"/>
      <c r="W103" s="116"/>
      <c r="X103" s="116"/>
      <c r="Y103" s="116"/>
      <c r="Z103" s="116"/>
      <c r="AB103" s="116"/>
    </row>
    <row r="104" spans="1:28" ht="15.75" hidden="1" customHeight="1" x14ac:dyDescent="0.15">
      <c r="A104" s="97"/>
      <c r="B104" s="97"/>
      <c r="C104" s="116"/>
      <c r="D104" s="116"/>
      <c r="E104" s="116"/>
      <c r="F104" s="116"/>
      <c r="G104" s="116"/>
      <c r="H104" s="116"/>
      <c r="I104" s="141"/>
      <c r="J104" s="116"/>
      <c r="K104" s="153"/>
      <c r="L104" s="116"/>
      <c r="M104" s="116"/>
      <c r="N104" s="116"/>
      <c r="O104" s="116"/>
      <c r="P104" s="116"/>
      <c r="Q104" s="116"/>
      <c r="R104" s="116"/>
      <c r="S104" s="116"/>
      <c r="T104" s="116"/>
      <c r="U104" s="116"/>
      <c r="V104" s="116"/>
      <c r="W104" s="116"/>
      <c r="X104" s="116"/>
      <c r="Y104" s="116"/>
      <c r="Z104" s="116"/>
      <c r="AB104" s="116"/>
    </row>
    <row r="105" spans="1:28" ht="15.75" hidden="1" customHeight="1" x14ac:dyDescent="0.15">
      <c r="A105" s="97"/>
      <c r="B105" s="97"/>
      <c r="C105" s="116"/>
      <c r="D105" s="116"/>
      <c r="E105" s="116"/>
      <c r="F105" s="116"/>
      <c r="G105" s="116"/>
      <c r="H105" s="116"/>
      <c r="I105" s="141"/>
      <c r="J105" s="116"/>
      <c r="K105" s="153"/>
      <c r="L105" s="116"/>
      <c r="M105" s="116"/>
      <c r="N105" s="116"/>
      <c r="O105" s="116"/>
      <c r="P105" s="116"/>
      <c r="Q105" s="116"/>
      <c r="R105" s="116"/>
      <c r="S105" s="116"/>
      <c r="T105" s="116"/>
      <c r="U105" s="116"/>
      <c r="V105" s="116"/>
      <c r="W105" s="116"/>
      <c r="X105" s="116"/>
      <c r="Y105" s="116"/>
      <c r="Z105" s="116"/>
      <c r="AB105" s="116"/>
    </row>
    <row r="106" spans="1:28" ht="15.75" hidden="1" customHeight="1" x14ac:dyDescent="0.15">
      <c r="A106" s="97"/>
      <c r="B106" s="97"/>
      <c r="C106" s="116"/>
      <c r="D106" s="116"/>
      <c r="E106" s="116"/>
      <c r="F106" s="116"/>
      <c r="G106" s="116"/>
      <c r="H106" s="116"/>
      <c r="I106" s="141"/>
      <c r="J106" s="116"/>
      <c r="K106" s="153"/>
      <c r="L106" s="116"/>
      <c r="M106" s="116"/>
      <c r="N106" s="116"/>
      <c r="O106" s="116"/>
      <c r="P106" s="116"/>
      <c r="Q106" s="116"/>
      <c r="R106" s="116"/>
      <c r="S106" s="116"/>
      <c r="T106" s="116"/>
      <c r="U106" s="116"/>
      <c r="V106" s="116"/>
      <c r="W106" s="116"/>
      <c r="X106" s="116"/>
      <c r="Y106" s="116"/>
      <c r="Z106" s="116"/>
      <c r="AB106" s="116"/>
    </row>
    <row r="107" spans="1:28" ht="15.75" hidden="1" customHeight="1" x14ac:dyDescent="0.15">
      <c r="A107" s="97"/>
      <c r="B107" s="97"/>
      <c r="C107" s="116"/>
      <c r="D107" s="116"/>
      <c r="E107" s="116"/>
      <c r="F107" s="116"/>
      <c r="G107" s="116"/>
      <c r="H107" s="116"/>
      <c r="I107" s="141"/>
      <c r="J107" s="116"/>
      <c r="K107" s="153"/>
      <c r="L107" s="116"/>
      <c r="M107" s="116"/>
      <c r="N107" s="116"/>
      <c r="O107" s="116"/>
      <c r="P107" s="116"/>
      <c r="Q107" s="116"/>
      <c r="R107" s="116"/>
      <c r="S107" s="116"/>
      <c r="T107" s="116"/>
      <c r="U107" s="116"/>
      <c r="V107" s="116"/>
      <c r="W107" s="116"/>
      <c r="X107" s="116"/>
      <c r="Y107" s="116"/>
      <c r="Z107" s="116"/>
      <c r="AB107" s="116"/>
    </row>
    <row r="108" spans="1:28" ht="20.100000000000001" customHeight="1" x14ac:dyDescent="0.15">
      <c r="A108" s="97"/>
      <c r="B108" s="97"/>
      <c r="C108" s="116"/>
      <c r="D108" s="116"/>
      <c r="E108" s="116"/>
      <c r="F108" s="116"/>
      <c r="G108" s="116"/>
      <c r="H108" s="116"/>
      <c r="I108" s="141"/>
      <c r="J108" s="116"/>
      <c r="K108" s="153"/>
      <c r="L108" s="116"/>
      <c r="M108" s="116"/>
      <c r="N108" s="116"/>
      <c r="O108" s="116"/>
      <c r="P108" s="116"/>
      <c r="Q108" s="116"/>
      <c r="R108" s="116"/>
      <c r="S108" s="116"/>
      <c r="T108" s="116"/>
      <c r="U108" s="116"/>
      <c r="V108" s="116"/>
      <c r="W108" s="116"/>
      <c r="X108" s="116"/>
      <c r="Y108" s="116"/>
      <c r="Z108" s="116"/>
      <c r="AB108" s="116"/>
    </row>
    <row r="109" spans="1:28" ht="20.100000000000001" customHeight="1" x14ac:dyDescent="0.15">
      <c r="A109" s="97"/>
      <c r="B109" s="97"/>
      <c r="C109" s="109" t="s">
        <v>67</v>
      </c>
      <c r="D109" s="110"/>
      <c r="E109" s="110"/>
      <c r="F109" s="110"/>
      <c r="G109" s="110"/>
      <c r="H109" s="111"/>
      <c r="Q109" s="154"/>
      <c r="AB109" s="116"/>
    </row>
    <row r="110" spans="1:28" ht="15" customHeight="1" x14ac:dyDescent="0.15">
      <c r="A110" s="97"/>
      <c r="B110" s="97"/>
      <c r="C110" s="155"/>
      <c r="D110" s="156"/>
      <c r="E110" s="156"/>
      <c r="F110" s="156"/>
      <c r="G110" s="156"/>
      <c r="H110" s="156"/>
      <c r="I110" s="157"/>
      <c r="J110" s="114"/>
      <c r="K110" s="157"/>
      <c r="L110" s="114"/>
      <c r="M110" s="114"/>
      <c r="N110" s="114"/>
      <c r="O110" s="114"/>
      <c r="P110" s="114"/>
      <c r="Q110" s="158"/>
      <c r="R110" s="114"/>
      <c r="S110" s="114"/>
      <c r="T110" s="114"/>
      <c r="U110" s="114"/>
      <c r="V110" s="114"/>
      <c r="W110" s="114"/>
      <c r="X110" s="114"/>
      <c r="Y110" s="114"/>
      <c r="Z110" s="115"/>
      <c r="AB110" s="116"/>
    </row>
    <row r="111" spans="1:28" ht="30" customHeight="1" x14ac:dyDescent="0.15">
      <c r="A111" s="97"/>
      <c r="B111" s="97"/>
      <c r="C111" s="155"/>
      <c r="D111" s="159" t="s">
        <v>94</v>
      </c>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22"/>
      <c r="AB111" s="116"/>
    </row>
    <row r="112" spans="1:28" ht="20.100000000000001" customHeight="1" x14ac:dyDescent="0.15">
      <c r="A112" s="97"/>
      <c r="B112" s="97"/>
      <c r="C112" s="117"/>
      <c r="D112" s="118">
        <v>1</v>
      </c>
      <c r="E112" s="92" t="s">
        <v>68</v>
      </c>
      <c r="I112" s="47"/>
      <c r="J112" s="47"/>
      <c r="K112" s="47"/>
      <c r="L112" s="47"/>
      <c r="M112" s="47"/>
      <c r="N112" s="47"/>
      <c r="O112" s="47"/>
      <c r="P112" s="47"/>
      <c r="Q112" s="71"/>
      <c r="R112" s="47"/>
      <c r="S112" s="47"/>
      <c r="T112" s="47"/>
      <c r="U112" s="47"/>
      <c r="V112" s="47"/>
      <c r="W112" s="47"/>
      <c r="X112" s="47"/>
      <c r="Y112" s="47"/>
      <c r="Z112" s="122"/>
      <c r="AB112" s="116"/>
    </row>
    <row r="113" spans="1:28" ht="20.100000000000001" customHeight="1" x14ac:dyDescent="0.15">
      <c r="A113" s="97"/>
      <c r="B113" s="97"/>
      <c r="C113" s="117"/>
      <c r="D113" s="118"/>
      <c r="E113" s="116"/>
      <c r="F113" s="116"/>
      <c r="G113" s="116"/>
      <c r="H113" s="116"/>
      <c r="I113" s="128"/>
      <c r="J113" s="124" t="s">
        <v>69</v>
      </c>
      <c r="K113" s="147"/>
      <c r="L113" s="123"/>
      <c r="M113" s="123"/>
      <c r="N113" s="123"/>
      <c r="O113" s="123"/>
      <c r="P113" s="123"/>
      <c r="Q113" s="160"/>
      <c r="R113" s="123"/>
      <c r="S113" s="123"/>
      <c r="T113" s="123"/>
      <c r="U113" s="123"/>
      <c r="V113" s="123"/>
      <c r="W113" s="123"/>
      <c r="X113" s="123"/>
      <c r="Y113" s="123"/>
      <c r="Z113" s="122"/>
      <c r="AB113" s="116"/>
    </row>
    <row r="114" spans="1:28" ht="20.100000000000001" customHeight="1" x14ac:dyDescent="0.15">
      <c r="A114" s="97">
        <f>IFERROR(IF(AND(TRIM($I114)&lt;&gt;"", NOT(OR(IFERROR(SEARCH(" ",$I114),0)&gt;0, IFERROR(SEARCH("　",$I114),0)&gt;0))),1001,0),3)</f>
        <v>0</v>
      </c>
      <c r="B114" s="97"/>
      <c r="C114" s="117"/>
      <c r="D114" s="118">
        <f>D112+1</f>
        <v>2</v>
      </c>
      <c r="E114" s="92" t="s">
        <v>70</v>
      </c>
      <c r="I114" s="47"/>
      <c r="J114" s="47"/>
      <c r="K114" s="47"/>
      <c r="L114" s="47"/>
      <c r="M114" s="47"/>
      <c r="N114" s="47"/>
      <c r="O114" s="47"/>
      <c r="P114" s="47"/>
      <c r="Q114" s="47"/>
      <c r="R114" s="47"/>
      <c r="S114" s="47"/>
      <c r="T114" s="47"/>
      <c r="U114" s="47"/>
      <c r="V114" s="47"/>
      <c r="W114" s="47"/>
      <c r="X114" s="47"/>
      <c r="Y114" s="47"/>
      <c r="Z114" s="122"/>
      <c r="AB114" s="116"/>
    </row>
    <row r="115" spans="1:28" ht="20.100000000000001" customHeight="1" x14ac:dyDescent="0.15">
      <c r="A115" s="97"/>
      <c r="B115" s="97"/>
      <c r="C115" s="117"/>
      <c r="D115" s="118"/>
      <c r="E115" s="116"/>
      <c r="F115" s="116"/>
      <c r="G115" s="116"/>
      <c r="H115" s="116"/>
      <c r="I115" s="128"/>
      <c r="J115" s="124" t="s">
        <v>49</v>
      </c>
      <c r="K115" s="124"/>
      <c r="L115" s="124"/>
      <c r="M115" s="124"/>
      <c r="N115" s="124"/>
      <c r="O115" s="124"/>
      <c r="P115" s="124"/>
      <c r="Q115" s="124"/>
      <c r="R115" s="124"/>
      <c r="S115" s="124"/>
      <c r="T115" s="124"/>
      <c r="U115" s="124"/>
      <c r="V115" s="124"/>
      <c r="W115" s="124"/>
      <c r="X115" s="124"/>
      <c r="Y115" s="124"/>
      <c r="Z115" s="122"/>
      <c r="AB115" s="116"/>
    </row>
    <row r="116" spans="1:28" ht="20.100000000000001" customHeight="1" x14ac:dyDescent="0.15">
      <c r="A116" s="97">
        <f>IFERROR(IF(AND(TRIM($I116)&lt;&gt;"", NOT(OR(IFERROR(SEARCH(" ",$I116),0)&gt;0, IFERROR(SEARCH("　",$I116),0)&gt;0))),1001,0),3)</f>
        <v>0</v>
      </c>
      <c r="B116" s="97"/>
      <c r="C116" s="117"/>
      <c r="D116" s="118">
        <f>D114+1</f>
        <v>3</v>
      </c>
      <c r="E116" s="92" t="s">
        <v>71</v>
      </c>
      <c r="I116" s="47"/>
      <c r="J116" s="47"/>
      <c r="K116" s="47"/>
      <c r="L116" s="47"/>
      <c r="M116" s="47"/>
      <c r="N116" s="47"/>
      <c r="O116" s="47"/>
      <c r="P116" s="47"/>
      <c r="Q116" s="47"/>
      <c r="R116" s="47"/>
      <c r="S116" s="47"/>
      <c r="T116" s="47"/>
      <c r="U116" s="47"/>
      <c r="V116" s="47"/>
      <c r="W116" s="47"/>
      <c r="X116" s="47"/>
      <c r="Y116" s="47"/>
      <c r="Z116" s="122"/>
      <c r="AB116" s="116"/>
    </row>
    <row r="117" spans="1:28" ht="20.100000000000001" customHeight="1" x14ac:dyDescent="0.15">
      <c r="A117" s="97"/>
      <c r="B117" s="97"/>
      <c r="C117" s="117"/>
      <c r="D117" s="116"/>
      <c r="E117" s="116"/>
      <c r="F117" s="116"/>
      <c r="G117" s="116"/>
      <c r="H117" s="116"/>
      <c r="I117" s="128"/>
      <c r="J117" s="124" t="s">
        <v>51</v>
      </c>
      <c r="K117" s="124"/>
      <c r="L117" s="124"/>
      <c r="M117" s="124"/>
      <c r="N117" s="124"/>
      <c r="O117" s="124"/>
      <c r="P117" s="124"/>
      <c r="Q117" s="124"/>
      <c r="R117" s="124"/>
      <c r="S117" s="124"/>
      <c r="T117" s="124"/>
      <c r="U117" s="124"/>
      <c r="V117" s="124"/>
      <c r="W117" s="124"/>
      <c r="X117" s="124"/>
      <c r="Y117" s="124"/>
      <c r="Z117" s="122"/>
      <c r="AB117" s="116"/>
    </row>
    <row r="118" spans="1:28" ht="20.100000000000001" customHeight="1" x14ac:dyDescent="0.15">
      <c r="A118" s="97"/>
      <c r="B118" s="97"/>
      <c r="C118" s="117"/>
      <c r="D118" s="118">
        <f>D116+1</f>
        <v>4</v>
      </c>
      <c r="E118" s="92" t="s">
        <v>41</v>
      </c>
      <c r="I118" s="49"/>
      <c r="J118" s="50"/>
      <c r="K118" s="50"/>
      <c r="L118" s="50"/>
      <c r="M118" s="50"/>
      <c r="N118" s="116"/>
      <c r="O118" s="116"/>
      <c r="P118" s="116"/>
      <c r="Q118" s="116"/>
      <c r="R118" s="116"/>
      <c r="S118" s="116"/>
      <c r="T118" s="116"/>
      <c r="U118" s="116"/>
      <c r="V118" s="116"/>
      <c r="W118" s="116"/>
      <c r="X118" s="116"/>
      <c r="Y118" s="116"/>
      <c r="Z118" s="122"/>
      <c r="AB118" s="116"/>
    </row>
    <row r="119" spans="1:28" ht="20.100000000000001" customHeight="1" x14ac:dyDescent="0.15">
      <c r="A119" s="97"/>
      <c r="B119" s="97"/>
      <c r="C119" s="117"/>
      <c r="D119" s="118"/>
      <c r="E119" s="116"/>
      <c r="F119" s="116"/>
      <c r="G119" s="116"/>
      <c r="H119" s="116"/>
      <c r="I119" s="120"/>
      <c r="J119" s="124" t="s">
        <v>103</v>
      </c>
      <c r="K119" s="123"/>
      <c r="L119" s="123"/>
      <c r="M119" s="123"/>
      <c r="N119" s="123"/>
      <c r="O119" s="123"/>
      <c r="P119" s="123"/>
      <c r="Q119" s="123"/>
      <c r="R119" s="123"/>
      <c r="S119" s="123"/>
      <c r="T119" s="123"/>
      <c r="U119" s="123"/>
      <c r="V119" s="123"/>
      <c r="W119" s="123"/>
      <c r="X119" s="123"/>
      <c r="Y119" s="123"/>
      <c r="Z119" s="122"/>
      <c r="AB119" s="116"/>
    </row>
    <row r="120" spans="1:28" ht="20.100000000000001" customHeight="1" x14ac:dyDescent="0.15">
      <c r="A120" s="97">
        <f>IFERROR(IF(AND(TRIM($I120)&lt;&gt;"", AND(OR(ISERROR(FIND("@"&amp;LEFT($I120,3)&amp;"@", 都道府県3))=FALSE, ISERROR(FIND("@"&amp;LEFT($I120,4)&amp;"@",都道府県4))=FALSE))=FALSE),1001,0),3)</f>
        <v>0</v>
      </c>
      <c r="B120" s="97"/>
      <c r="C120" s="117"/>
      <c r="D120" s="118">
        <f>D118+1</f>
        <v>5</v>
      </c>
      <c r="E120" s="92" t="s">
        <v>42</v>
      </c>
      <c r="I120" s="51"/>
      <c r="J120" s="51"/>
      <c r="K120" s="51"/>
      <c r="L120" s="51"/>
      <c r="M120" s="51"/>
      <c r="N120" s="51"/>
      <c r="O120" s="51"/>
      <c r="P120" s="51"/>
      <c r="Q120" s="52"/>
      <c r="R120" s="51"/>
      <c r="S120" s="51"/>
      <c r="T120" s="51"/>
      <c r="U120" s="51"/>
      <c r="V120" s="51"/>
      <c r="W120" s="51"/>
      <c r="X120" s="51"/>
      <c r="Y120" s="51"/>
      <c r="Z120" s="122"/>
      <c r="AB120" s="116"/>
    </row>
    <row r="121" spans="1:28" ht="20.100000000000001" customHeight="1" x14ac:dyDescent="0.15">
      <c r="A121" s="97"/>
      <c r="B121" s="97"/>
      <c r="C121" s="117"/>
      <c r="D121" s="118"/>
      <c r="E121" s="116"/>
      <c r="F121" s="116"/>
      <c r="G121" s="116"/>
      <c r="H121" s="116"/>
      <c r="I121" s="120"/>
      <c r="J121" s="124" t="s">
        <v>72</v>
      </c>
      <c r="K121" s="123"/>
      <c r="L121" s="123"/>
      <c r="M121" s="123"/>
      <c r="N121" s="123"/>
      <c r="O121" s="123"/>
      <c r="P121" s="123"/>
      <c r="Q121" s="123"/>
      <c r="R121" s="123"/>
      <c r="S121" s="123"/>
      <c r="T121" s="123"/>
      <c r="U121" s="123"/>
      <c r="V121" s="123"/>
      <c r="W121" s="123"/>
      <c r="X121" s="123"/>
      <c r="Y121" s="123"/>
      <c r="Z121" s="122"/>
      <c r="AB121" s="116"/>
    </row>
    <row r="122" spans="1:28" ht="20.100000000000001" customHeight="1" x14ac:dyDescent="0.15">
      <c r="A122" s="97">
        <f>IFERROR(IF(AND(TRIM($I122)&lt;&gt;"", NOT(AND(ISNUMBER(VALUE(SUBSTITUTE($I122,"-",""))), IFERROR(SEARCH("-",$I122),0)&gt;0))),1001,0),3)</f>
        <v>0</v>
      </c>
      <c r="B122" s="97"/>
      <c r="C122" s="117"/>
      <c r="D122" s="118">
        <f>D120+1</f>
        <v>6</v>
      </c>
      <c r="E122" s="92" t="s">
        <v>52</v>
      </c>
      <c r="I122" s="47"/>
      <c r="J122" s="47"/>
      <c r="K122" s="47"/>
      <c r="L122" s="47"/>
      <c r="M122" s="47"/>
      <c r="O122" s="129" t="s">
        <v>53</v>
      </c>
      <c r="P122" s="1"/>
      <c r="Q122" s="92" t="s">
        <v>54</v>
      </c>
      <c r="Y122" s="123"/>
      <c r="Z122" s="122"/>
      <c r="AB122" s="116"/>
    </row>
    <row r="123" spans="1:28" ht="20.100000000000001" customHeight="1" x14ac:dyDescent="0.15">
      <c r="A123" s="97"/>
      <c r="B123" s="97"/>
      <c r="C123" s="125"/>
      <c r="D123" s="116"/>
      <c r="E123" s="116"/>
      <c r="F123" s="116"/>
      <c r="G123" s="116"/>
      <c r="H123" s="116"/>
      <c r="I123" s="120"/>
      <c r="J123" s="124" t="s">
        <v>73</v>
      </c>
      <c r="K123" s="123"/>
      <c r="L123" s="123"/>
      <c r="M123" s="123"/>
      <c r="N123" s="123"/>
      <c r="O123" s="123"/>
      <c r="P123" s="123"/>
      <c r="Q123" s="123"/>
      <c r="R123" s="123"/>
      <c r="S123" s="123"/>
      <c r="T123" s="123"/>
      <c r="U123" s="123"/>
      <c r="V123" s="123"/>
      <c r="W123" s="123"/>
      <c r="X123" s="123"/>
      <c r="Y123" s="123"/>
      <c r="Z123" s="122"/>
      <c r="AB123" s="116"/>
    </row>
    <row r="124" spans="1:28" ht="20.100000000000001" customHeight="1" x14ac:dyDescent="0.15">
      <c r="A124" s="97">
        <f>IFERROR(IF(AND(TRIM($I124)&lt;&gt;"", NOT(AND(ISNUMBER(VALUE(SUBSTITUTE($I124,"-",""))), IFERROR(SEARCH("-",$I124),0)&gt;0))),1001,0),3)</f>
        <v>0</v>
      </c>
      <c r="B124" s="97"/>
      <c r="C124" s="117"/>
      <c r="D124" s="118">
        <f>D122+1</f>
        <v>7</v>
      </c>
      <c r="E124" s="92" t="s">
        <v>56</v>
      </c>
      <c r="I124" s="47"/>
      <c r="J124" s="47"/>
      <c r="K124" s="47"/>
      <c r="L124" s="47"/>
      <c r="M124" s="47"/>
      <c r="N124" s="123"/>
      <c r="O124" s="123"/>
      <c r="P124" s="123"/>
      <c r="Q124" s="123"/>
      <c r="R124" s="123"/>
      <c r="S124" s="123"/>
      <c r="T124" s="123"/>
      <c r="U124" s="123"/>
      <c r="V124" s="123"/>
      <c r="W124" s="123"/>
      <c r="X124" s="123"/>
      <c r="Y124" s="123"/>
      <c r="Z124" s="122"/>
      <c r="AB124" s="116"/>
    </row>
    <row r="125" spans="1:28" ht="20.100000000000001" customHeight="1" x14ac:dyDescent="0.15">
      <c r="A125" s="97"/>
      <c r="B125" s="97"/>
      <c r="C125" s="125"/>
      <c r="D125" s="116"/>
      <c r="E125" s="116"/>
      <c r="F125" s="116"/>
      <c r="G125" s="116"/>
      <c r="H125" s="116"/>
      <c r="I125" s="120"/>
      <c r="J125" s="124" t="s">
        <v>73</v>
      </c>
      <c r="K125" s="123"/>
      <c r="L125" s="123"/>
      <c r="M125" s="123"/>
      <c r="N125" s="123"/>
      <c r="O125" s="123"/>
      <c r="P125" s="123"/>
      <c r="Q125" s="123"/>
      <c r="R125" s="123"/>
      <c r="S125" s="123"/>
      <c r="T125" s="123"/>
      <c r="U125" s="123"/>
      <c r="V125" s="123"/>
      <c r="W125" s="123"/>
      <c r="X125" s="123"/>
      <c r="Y125" s="123"/>
      <c r="Z125" s="122"/>
      <c r="AB125" s="116"/>
    </row>
    <row r="126" spans="1:28" ht="20.100000000000001" customHeight="1" x14ac:dyDescent="0.15">
      <c r="A126" s="97">
        <f>IFERROR(IF(AND(TRIM($I126)&lt;&gt;"", NOT(IFERROR(SEARCH("@",$I126),0)&gt;0)),1001,0),3)</f>
        <v>0</v>
      </c>
      <c r="B126" s="97"/>
      <c r="C126" s="117"/>
      <c r="D126" s="118">
        <f>D124+1</f>
        <v>8</v>
      </c>
      <c r="E126" s="92" t="s">
        <v>57</v>
      </c>
      <c r="I126" s="47"/>
      <c r="J126" s="47"/>
      <c r="K126" s="47"/>
      <c r="L126" s="47"/>
      <c r="M126" s="47"/>
      <c r="N126" s="47"/>
      <c r="O126" s="47"/>
      <c r="P126" s="47"/>
      <c r="Q126" s="48"/>
      <c r="R126" s="47"/>
      <c r="S126" s="47"/>
      <c r="T126" s="47"/>
      <c r="U126" s="47"/>
      <c r="V126" s="47"/>
      <c r="W126" s="47"/>
      <c r="X126" s="47"/>
      <c r="Y126" s="47"/>
      <c r="Z126" s="122"/>
      <c r="AB126" s="116"/>
    </row>
    <row r="127" spans="1:28" ht="20.100000000000001" customHeight="1" x14ac:dyDescent="0.15">
      <c r="A127" s="97"/>
      <c r="B127" s="97"/>
      <c r="C127" s="125"/>
      <c r="D127" s="116"/>
      <c r="E127" s="116"/>
      <c r="F127" s="116"/>
      <c r="G127" s="116"/>
      <c r="H127" s="116"/>
      <c r="I127" s="120"/>
      <c r="J127" s="130" t="s">
        <v>101</v>
      </c>
      <c r="K127" s="147"/>
      <c r="L127" s="123"/>
      <c r="M127" s="123"/>
      <c r="N127" s="123"/>
      <c r="O127" s="123"/>
      <c r="P127" s="123"/>
      <c r="Q127" s="148"/>
      <c r="R127" s="123"/>
      <c r="S127" s="123"/>
      <c r="T127" s="123"/>
      <c r="U127" s="123"/>
      <c r="V127" s="123"/>
      <c r="W127" s="123"/>
      <c r="X127" s="123"/>
      <c r="Y127" s="123"/>
      <c r="Z127" s="122"/>
      <c r="AB127" s="116"/>
    </row>
    <row r="128" spans="1:28" ht="20.100000000000001" customHeight="1" x14ac:dyDescent="0.15">
      <c r="A128" s="97"/>
      <c r="B128" s="97"/>
      <c r="C128" s="136"/>
      <c r="D128" s="137"/>
      <c r="E128" s="137"/>
      <c r="F128" s="137"/>
      <c r="G128" s="137"/>
      <c r="H128" s="137"/>
      <c r="I128" s="139"/>
      <c r="J128" s="138"/>
      <c r="K128" s="139"/>
      <c r="L128" s="138"/>
      <c r="M128" s="138"/>
      <c r="N128" s="138"/>
      <c r="O128" s="138"/>
      <c r="P128" s="138"/>
      <c r="Q128" s="161"/>
      <c r="R128" s="138"/>
      <c r="S128" s="138"/>
      <c r="T128" s="138"/>
      <c r="U128" s="138"/>
      <c r="V128" s="138"/>
      <c r="W128" s="138"/>
      <c r="X128" s="138"/>
      <c r="Y128" s="138"/>
      <c r="Z128" s="140"/>
      <c r="AB128" s="116"/>
    </row>
    <row r="129" spans="1:26" ht="20.100000000000001" customHeight="1" x14ac:dyDescent="0.15">
      <c r="A129" s="97"/>
      <c r="B129" s="97"/>
      <c r="C129" s="116"/>
      <c r="D129" s="116"/>
      <c r="E129" s="116"/>
      <c r="F129" s="116"/>
      <c r="G129" s="116"/>
      <c r="H129" s="116"/>
      <c r="I129" s="142"/>
      <c r="J129" s="142"/>
      <c r="K129" s="142"/>
      <c r="L129" s="142"/>
      <c r="M129" s="142"/>
      <c r="N129" s="142"/>
      <c r="O129" s="142"/>
      <c r="P129" s="142"/>
      <c r="Q129" s="162"/>
      <c r="R129" s="142"/>
      <c r="S129" s="142"/>
      <c r="T129" s="142"/>
      <c r="U129" s="142"/>
      <c r="V129" s="142"/>
      <c r="W129" s="142"/>
      <c r="X129" s="142"/>
      <c r="Y129" s="142"/>
      <c r="Z129" s="116"/>
    </row>
    <row r="130" spans="1:26" ht="15.75" hidden="1" customHeight="1" x14ac:dyDescent="0.15">
      <c r="A130" s="97"/>
      <c r="B130" s="97"/>
      <c r="C130" s="116"/>
      <c r="D130" s="116"/>
      <c r="E130" s="116"/>
      <c r="F130" s="116"/>
      <c r="G130" s="116"/>
      <c r="H130" s="116"/>
      <c r="I130" s="142"/>
      <c r="J130" s="142"/>
      <c r="K130" s="142"/>
      <c r="L130" s="142"/>
      <c r="M130" s="142"/>
      <c r="N130" s="142"/>
      <c r="O130" s="142"/>
      <c r="P130" s="142"/>
      <c r="Q130" s="162"/>
      <c r="R130" s="142"/>
      <c r="S130" s="142"/>
      <c r="T130" s="142"/>
      <c r="U130" s="142"/>
      <c r="V130" s="142"/>
      <c r="W130" s="142"/>
      <c r="X130" s="142"/>
      <c r="Y130" s="142"/>
      <c r="Z130" s="116"/>
    </row>
    <row r="131" spans="1:26" ht="15.75" hidden="1" customHeight="1" x14ac:dyDescent="0.15">
      <c r="A131" s="97"/>
      <c r="B131" s="97"/>
      <c r="C131" s="116"/>
      <c r="D131" s="116"/>
      <c r="E131" s="116"/>
      <c r="F131" s="116"/>
      <c r="G131" s="116"/>
      <c r="H131" s="116"/>
      <c r="I131" s="142"/>
      <c r="J131" s="142"/>
      <c r="K131" s="142"/>
      <c r="L131" s="142"/>
      <c r="M131" s="142"/>
      <c r="N131" s="142"/>
      <c r="O131" s="142"/>
      <c r="P131" s="142"/>
      <c r="Q131" s="162"/>
      <c r="R131" s="142"/>
      <c r="S131" s="142"/>
      <c r="T131" s="142"/>
      <c r="U131" s="142"/>
      <c r="V131" s="142"/>
      <c r="W131" s="142"/>
      <c r="X131" s="142"/>
      <c r="Y131" s="142"/>
      <c r="Z131" s="116"/>
    </row>
    <row r="132" spans="1:26" ht="15.75" hidden="1" customHeight="1" x14ac:dyDescent="0.15">
      <c r="A132" s="97"/>
      <c r="B132" s="97"/>
      <c r="C132" s="116"/>
      <c r="D132" s="116"/>
      <c r="E132" s="116"/>
      <c r="F132" s="116"/>
      <c r="G132" s="116"/>
      <c r="H132" s="116"/>
      <c r="I132" s="142"/>
      <c r="J132" s="142"/>
      <c r="K132" s="142"/>
      <c r="L132" s="142"/>
      <c r="M132" s="142"/>
      <c r="N132" s="142"/>
      <c r="O132" s="142"/>
      <c r="P132" s="142"/>
      <c r="Q132" s="162"/>
      <c r="R132" s="142"/>
      <c r="S132" s="142"/>
      <c r="T132" s="142"/>
      <c r="U132" s="142"/>
      <c r="V132" s="142"/>
      <c r="W132" s="142"/>
      <c r="X132" s="142"/>
      <c r="Y132" s="142"/>
      <c r="Z132" s="116"/>
    </row>
    <row r="133" spans="1:26" ht="15.75" hidden="1" customHeight="1" x14ac:dyDescent="0.15">
      <c r="A133" s="97"/>
      <c r="B133" s="97"/>
      <c r="C133" s="116"/>
      <c r="D133" s="116"/>
      <c r="E133" s="116"/>
      <c r="F133" s="116"/>
      <c r="G133" s="116"/>
      <c r="H133" s="116"/>
      <c r="I133" s="142"/>
      <c r="J133" s="142"/>
      <c r="K133" s="142"/>
      <c r="L133" s="142"/>
      <c r="M133" s="142"/>
      <c r="N133" s="142"/>
      <c r="O133" s="142"/>
      <c r="P133" s="142"/>
      <c r="Q133" s="162"/>
      <c r="R133" s="142"/>
      <c r="S133" s="142"/>
      <c r="T133" s="142"/>
      <c r="U133" s="142"/>
      <c r="V133" s="142"/>
      <c r="W133" s="142"/>
      <c r="X133" s="142"/>
      <c r="Y133" s="142"/>
      <c r="Z133" s="116"/>
    </row>
    <row r="134" spans="1:26" ht="15.75" hidden="1" customHeight="1" x14ac:dyDescent="0.15">
      <c r="A134" s="97"/>
      <c r="B134" s="97"/>
      <c r="C134" s="116"/>
      <c r="D134" s="116"/>
      <c r="E134" s="116"/>
      <c r="F134" s="116"/>
      <c r="G134" s="116"/>
      <c r="H134" s="116"/>
      <c r="I134" s="142"/>
      <c r="J134" s="142"/>
      <c r="K134" s="142"/>
      <c r="L134" s="142"/>
      <c r="M134" s="142"/>
      <c r="N134" s="142"/>
      <c r="O134" s="142"/>
      <c r="P134" s="142"/>
      <c r="Q134" s="162"/>
      <c r="R134" s="142"/>
      <c r="S134" s="142"/>
      <c r="T134" s="142"/>
      <c r="U134" s="142"/>
      <c r="V134" s="142"/>
      <c r="W134" s="142"/>
      <c r="X134" s="142"/>
      <c r="Y134" s="142"/>
      <c r="Z134" s="116"/>
    </row>
    <row r="135" spans="1:26" ht="15.75" hidden="1" customHeight="1" x14ac:dyDescent="0.15">
      <c r="A135" s="97"/>
      <c r="B135" s="97"/>
      <c r="C135" s="116"/>
      <c r="D135" s="116"/>
      <c r="E135" s="116"/>
      <c r="F135" s="116"/>
      <c r="G135" s="116"/>
      <c r="H135" s="116"/>
      <c r="I135" s="142"/>
      <c r="J135" s="142"/>
      <c r="K135" s="142"/>
      <c r="L135" s="142"/>
      <c r="M135" s="142"/>
      <c r="N135" s="142"/>
      <c r="O135" s="142"/>
      <c r="P135" s="142"/>
      <c r="Q135" s="162"/>
      <c r="R135" s="142"/>
      <c r="S135" s="142"/>
      <c r="T135" s="142"/>
      <c r="U135" s="142"/>
      <c r="V135" s="142"/>
      <c r="W135" s="142"/>
      <c r="X135" s="142"/>
      <c r="Y135" s="142"/>
      <c r="Z135" s="116"/>
    </row>
    <row r="136" spans="1:26" ht="15.75" hidden="1" customHeight="1" x14ac:dyDescent="0.15">
      <c r="A136" s="97"/>
      <c r="B136" s="97"/>
      <c r="C136" s="116"/>
      <c r="D136" s="116"/>
      <c r="E136" s="116"/>
      <c r="F136" s="116"/>
      <c r="G136" s="116"/>
      <c r="H136" s="116"/>
      <c r="I136" s="142"/>
      <c r="J136" s="142"/>
      <c r="K136" s="142"/>
      <c r="L136" s="142"/>
      <c r="M136" s="142"/>
      <c r="N136" s="142"/>
      <c r="O136" s="142"/>
      <c r="P136" s="142"/>
      <c r="Q136" s="162"/>
      <c r="R136" s="142"/>
      <c r="S136" s="142"/>
      <c r="T136" s="142"/>
      <c r="U136" s="142"/>
      <c r="V136" s="142"/>
      <c r="W136" s="142"/>
      <c r="X136" s="142"/>
      <c r="Y136" s="142"/>
      <c r="Z136" s="116"/>
    </row>
    <row r="137" spans="1:26" ht="15.75" hidden="1" customHeight="1" x14ac:dyDescent="0.15">
      <c r="A137" s="97"/>
      <c r="B137" s="97"/>
      <c r="C137" s="116"/>
      <c r="D137" s="116"/>
      <c r="E137" s="116"/>
      <c r="F137" s="116"/>
      <c r="G137" s="116"/>
      <c r="H137" s="116"/>
      <c r="I137" s="142"/>
      <c r="J137" s="142"/>
      <c r="K137" s="142"/>
      <c r="L137" s="142"/>
      <c r="M137" s="142"/>
      <c r="N137" s="142"/>
      <c r="O137" s="142"/>
      <c r="P137" s="142"/>
      <c r="Q137" s="162"/>
      <c r="R137" s="142"/>
      <c r="S137" s="142"/>
      <c r="T137" s="142"/>
      <c r="U137" s="142"/>
      <c r="V137" s="142"/>
      <c r="W137" s="142"/>
      <c r="X137" s="142"/>
      <c r="Y137" s="142"/>
      <c r="Z137" s="116"/>
    </row>
    <row r="138" spans="1:26" ht="15.75" hidden="1" customHeight="1" x14ac:dyDescent="0.15">
      <c r="A138" s="97"/>
      <c r="B138" s="97"/>
      <c r="C138" s="116"/>
      <c r="D138" s="116"/>
      <c r="E138" s="116"/>
      <c r="F138" s="116"/>
      <c r="G138" s="116"/>
      <c r="H138" s="116"/>
      <c r="I138" s="142"/>
      <c r="J138" s="142"/>
      <c r="K138" s="142"/>
      <c r="L138" s="142"/>
      <c r="M138" s="142"/>
      <c r="N138" s="142"/>
      <c r="O138" s="142"/>
      <c r="P138" s="142"/>
      <c r="Q138" s="162"/>
      <c r="R138" s="142"/>
      <c r="S138" s="142"/>
      <c r="T138" s="142"/>
      <c r="U138" s="142"/>
      <c r="V138" s="142"/>
      <c r="W138" s="142"/>
      <c r="X138" s="142"/>
      <c r="Y138" s="142"/>
      <c r="Z138" s="116"/>
    </row>
    <row r="139" spans="1:26" ht="15.75" hidden="1" customHeight="1" x14ac:dyDescent="0.15">
      <c r="A139" s="97"/>
      <c r="B139" s="97"/>
      <c r="C139" s="116"/>
      <c r="D139" s="116"/>
      <c r="E139" s="116"/>
      <c r="F139" s="116"/>
      <c r="G139" s="116"/>
      <c r="H139" s="116"/>
      <c r="I139" s="142"/>
      <c r="J139" s="142"/>
      <c r="K139" s="142"/>
      <c r="L139" s="142"/>
      <c r="M139" s="142"/>
      <c r="N139" s="142"/>
      <c r="O139" s="142"/>
      <c r="P139" s="142"/>
      <c r="Q139" s="162"/>
      <c r="R139" s="142"/>
      <c r="S139" s="142"/>
      <c r="T139" s="142"/>
      <c r="U139" s="142"/>
      <c r="V139" s="142"/>
      <c r="W139" s="142"/>
      <c r="X139" s="142"/>
      <c r="Y139" s="142"/>
      <c r="Z139" s="116"/>
    </row>
    <row r="140" spans="1:26" ht="15.75" hidden="1" customHeight="1" x14ac:dyDescent="0.15">
      <c r="A140" s="97"/>
      <c r="B140" s="97"/>
      <c r="C140" s="116"/>
      <c r="D140" s="116"/>
      <c r="E140" s="116"/>
      <c r="F140" s="116"/>
      <c r="G140" s="116"/>
      <c r="H140" s="116"/>
      <c r="I140" s="142"/>
      <c r="J140" s="142"/>
      <c r="K140" s="142"/>
      <c r="L140" s="142"/>
      <c r="M140" s="142"/>
      <c r="N140" s="142"/>
      <c r="O140" s="142"/>
      <c r="P140" s="142"/>
      <c r="Q140" s="162"/>
      <c r="R140" s="142"/>
      <c r="S140" s="142"/>
      <c r="T140" s="142"/>
      <c r="U140" s="142"/>
      <c r="V140" s="142"/>
      <c r="W140" s="142"/>
      <c r="X140" s="142"/>
      <c r="Y140" s="142"/>
      <c r="Z140" s="116"/>
    </row>
    <row r="141" spans="1:26" ht="15.75" hidden="1" customHeight="1" x14ac:dyDescent="0.15">
      <c r="A141" s="97"/>
      <c r="B141" s="97"/>
      <c r="C141" s="116"/>
      <c r="D141" s="116"/>
      <c r="E141" s="116"/>
      <c r="F141" s="116"/>
      <c r="G141" s="116"/>
      <c r="H141" s="116"/>
      <c r="I141" s="142"/>
      <c r="J141" s="142"/>
      <c r="K141" s="142"/>
      <c r="L141" s="142"/>
      <c r="M141" s="142"/>
      <c r="N141" s="142"/>
      <c r="O141" s="142"/>
      <c r="P141" s="142"/>
      <c r="Q141" s="162"/>
      <c r="R141" s="142"/>
      <c r="S141" s="142"/>
      <c r="T141" s="142"/>
      <c r="U141" s="142"/>
      <c r="V141" s="142"/>
      <c r="W141" s="142"/>
      <c r="X141" s="142"/>
      <c r="Y141" s="142"/>
      <c r="Z141" s="116"/>
    </row>
    <row r="142" spans="1:26" ht="15.75" hidden="1" customHeight="1" x14ac:dyDescent="0.15">
      <c r="A142" s="97"/>
      <c r="B142" s="97"/>
      <c r="C142" s="116"/>
      <c r="D142" s="116"/>
      <c r="E142" s="116"/>
      <c r="F142" s="116"/>
      <c r="G142" s="116"/>
      <c r="H142" s="116"/>
      <c r="I142" s="142"/>
      <c r="J142" s="142"/>
      <c r="K142" s="142"/>
      <c r="L142" s="142"/>
      <c r="M142" s="142"/>
      <c r="N142" s="142"/>
      <c r="O142" s="142"/>
      <c r="P142" s="142"/>
      <c r="Q142" s="162"/>
      <c r="R142" s="142"/>
      <c r="S142" s="142"/>
      <c r="T142" s="142"/>
      <c r="U142" s="142"/>
      <c r="V142" s="142"/>
      <c r="W142" s="142"/>
      <c r="X142" s="142"/>
      <c r="Y142" s="142"/>
      <c r="Z142" s="116"/>
    </row>
    <row r="143" spans="1:26" ht="15.75" hidden="1" customHeight="1" x14ac:dyDescent="0.15">
      <c r="A143" s="97"/>
      <c r="B143" s="97"/>
      <c r="C143" s="116"/>
      <c r="D143" s="116"/>
      <c r="E143" s="116"/>
      <c r="F143" s="116"/>
      <c r="G143" s="116"/>
      <c r="H143" s="116"/>
      <c r="I143" s="142"/>
      <c r="J143" s="142"/>
      <c r="K143" s="142"/>
      <c r="L143" s="142"/>
      <c r="M143" s="142"/>
      <c r="N143" s="142"/>
      <c r="O143" s="142"/>
      <c r="P143" s="142"/>
      <c r="Q143" s="162"/>
      <c r="R143" s="142"/>
      <c r="S143" s="142"/>
      <c r="T143" s="142"/>
      <c r="U143" s="142"/>
      <c r="V143" s="142"/>
      <c r="W143" s="142"/>
      <c r="X143" s="142"/>
      <c r="Y143" s="142"/>
      <c r="Z143" s="116"/>
    </row>
    <row r="144" spans="1:26" ht="15.75" hidden="1" customHeight="1" x14ac:dyDescent="0.15">
      <c r="A144" s="97"/>
      <c r="B144" s="97"/>
      <c r="C144" s="116"/>
      <c r="D144" s="116"/>
      <c r="E144" s="116"/>
      <c r="F144" s="116"/>
      <c r="G144" s="116"/>
      <c r="H144" s="116"/>
      <c r="I144" s="142"/>
      <c r="J144" s="142"/>
      <c r="K144" s="142"/>
      <c r="L144" s="142"/>
      <c r="M144" s="142"/>
      <c r="N144" s="142"/>
      <c r="O144" s="142"/>
      <c r="P144" s="142"/>
      <c r="Q144" s="162"/>
      <c r="R144" s="142"/>
      <c r="S144" s="142"/>
      <c r="T144" s="142"/>
      <c r="U144" s="142"/>
      <c r="V144" s="142"/>
      <c r="W144" s="142"/>
      <c r="X144" s="142"/>
      <c r="Y144" s="142"/>
      <c r="Z144" s="116"/>
    </row>
    <row r="145" spans="1:29" ht="15.75" hidden="1" customHeight="1" x14ac:dyDescent="0.15">
      <c r="A145" s="97"/>
      <c r="B145" s="97"/>
      <c r="C145" s="116"/>
      <c r="D145" s="116"/>
      <c r="E145" s="116"/>
      <c r="F145" s="116"/>
      <c r="G145" s="116"/>
      <c r="H145" s="116"/>
      <c r="I145" s="142"/>
      <c r="J145" s="142"/>
      <c r="K145" s="142"/>
      <c r="L145" s="142"/>
      <c r="M145" s="142"/>
      <c r="N145" s="142"/>
      <c r="O145" s="142"/>
      <c r="P145" s="142"/>
      <c r="Q145" s="162"/>
      <c r="R145" s="142"/>
      <c r="S145" s="142"/>
      <c r="T145" s="142"/>
      <c r="U145" s="142"/>
      <c r="V145" s="142"/>
      <c r="W145" s="142"/>
      <c r="X145" s="142"/>
      <c r="Y145" s="142"/>
      <c r="Z145" s="116"/>
      <c r="AB145" s="116"/>
      <c r="AC145" s="116"/>
    </row>
    <row r="146" spans="1:29" ht="15.75" hidden="1" customHeight="1" x14ac:dyDescent="0.15">
      <c r="A146" s="97"/>
      <c r="B146" s="97"/>
      <c r="C146" s="116"/>
      <c r="D146" s="116"/>
      <c r="E146" s="116"/>
      <c r="F146" s="116"/>
      <c r="G146" s="116"/>
      <c r="H146" s="116"/>
      <c r="I146" s="142"/>
      <c r="J146" s="142"/>
      <c r="K146" s="142"/>
      <c r="L146" s="142"/>
      <c r="M146" s="142"/>
      <c r="N146" s="142"/>
      <c r="O146" s="142"/>
      <c r="P146" s="142"/>
      <c r="Q146" s="162"/>
      <c r="R146" s="142"/>
      <c r="S146" s="142"/>
      <c r="T146" s="142"/>
      <c r="U146" s="142"/>
      <c r="V146" s="142"/>
      <c r="W146" s="142"/>
      <c r="X146" s="142"/>
      <c r="Y146" s="142"/>
      <c r="Z146" s="116"/>
      <c r="AB146" s="116"/>
      <c r="AC146" s="116"/>
    </row>
    <row r="147" spans="1:29" ht="15.75" hidden="1" customHeight="1" x14ac:dyDescent="0.15">
      <c r="A147" s="97"/>
      <c r="B147" s="97"/>
      <c r="C147" s="116"/>
      <c r="D147" s="116"/>
      <c r="E147" s="116"/>
      <c r="F147" s="116"/>
      <c r="G147" s="116"/>
      <c r="H147" s="116"/>
      <c r="I147" s="142"/>
      <c r="J147" s="142"/>
      <c r="K147" s="142"/>
      <c r="L147" s="142"/>
      <c r="M147" s="142"/>
      <c r="N147" s="142"/>
      <c r="O147" s="142"/>
      <c r="P147" s="142"/>
      <c r="Q147" s="162"/>
      <c r="R147" s="142"/>
      <c r="S147" s="142"/>
      <c r="T147" s="142"/>
      <c r="U147" s="142"/>
      <c r="V147" s="142"/>
      <c r="W147" s="142"/>
      <c r="X147" s="142"/>
      <c r="Y147" s="142"/>
      <c r="Z147" s="116"/>
      <c r="AB147" s="116"/>
      <c r="AC147" s="116"/>
    </row>
    <row r="148" spans="1:29" ht="15.75" hidden="1" customHeight="1" x14ac:dyDescent="0.15">
      <c r="A148" s="97"/>
      <c r="B148" s="97"/>
      <c r="C148" s="116"/>
      <c r="D148" s="116"/>
      <c r="E148" s="116"/>
      <c r="F148" s="116"/>
      <c r="G148" s="116"/>
      <c r="H148" s="116"/>
      <c r="I148" s="142"/>
      <c r="J148" s="142"/>
      <c r="K148" s="142"/>
      <c r="L148" s="142"/>
      <c r="M148" s="142"/>
      <c r="N148" s="142"/>
      <c r="O148" s="142"/>
      <c r="P148" s="142"/>
      <c r="Q148" s="162"/>
      <c r="R148" s="142"/>
      <c r="S148" s="142"/>
      <c r="T148" s="142"/>
      <c r="U148" s="142"/>
      <c r="V148" s="142"/>
      <c r="W148" s="142"/>
      <c r="X148" s="142"/>
      <c r="Y148" s="142"/>
      <c r="Z148" s="116"/>
      <c r="AB148" s="116"/>
      <c r="AC148" s="116"/>
    </row>
    <row r="149" spans="1:29" ht="20.100000000000001" customHeight="1" x14ac:dyDescent="0.15">
      <c r="A149" s="97"/>
      <c r="B149" s="97"/>
      <c r="C149" s="116"/>
      <c r="D149" s="116"/>
      <c r="E149" s="116"/>
      <c r="F149" s="116"/>
      <c r="G149" s="116"/>
      <c r="H149" s="116"/>
      <c r="I149" s="142"/>
      <c r="J149" s="116"/>
      <c r="K149" s="116"/>
      <c r="L149" s="116"/>
      <c r="M149" s="116"/>
      <c r="N149" s="116"/>
      <c r="O149" s="116"/>
      <c r="P149" s="116"/>
      <c r="Q149" s="163"/>
      <c r="R149" s="116"/>
      <c r="S149" s="116"/>
      <c r="T149" s="116"/>
      <c r="U149" s="116"/>
      <c r="V149" s="116"/>
      <c r="W149" s="116"/>
      <c r="X149" s="116"/>
      <c r="Y149" s="116"/>
      <c r="Z149" s="116"/>
      <c r="AB149" s="116"/>
      <c r="AC149" s="116"/>
    </row>
    <row r="150" spans="1:29" ht="20.100000000000001" customHeight="1" x14ac:dyDescent="0.15">
      <c r="A150" s="97"/>
      <c r="B150" s="97"/>
      <c r="C150" s="109" t="s">
        <v>74</v>
      </c>
      <c r="D150" s="110"/>
      <c r="E150" s="110"/>
      <c r="F150" s="110"/>
      <c r="G150" s="110"/>
      <c r="H150" s="111"/>
      <c r="I150" s="143"/>
      <c r="K150" s="143"/>
      <c r="AB150" s="116"/>
      <c r="AC150" s="116"/>
    </row>
    <row r="151" spans="1:29" ht="20.100000000000001" customHeight="1" x14ac:dyDescent="0.15">
      <c r="A151" s="97"/>
      <c r="B151" s="97"/>
      <c r="C151" s="112"/>
      <c r="D151" s="113"/>
      <c r="E151" s="113"/>
      <c r="F151" s="113"/>
      <c r="G151" s="113"/>
      <c r="H151" s="113"/>
      <c r="I151" s="114"/>
      <c r="J151" s="114"/>
      <c r="K151" s="114"/>
      <c r="L151" s="114"/>
      <c r="M151" s="114"/>
      <c r="N151" s="114"/>
      <c r="O151" s="114"/>
      <c r="P151" s="114"/>
      <c r="Q151" s="114"/>
      <c r="R151" s="114"/>
      <c r="S151" s="114"/>
      <c r="T151" s="114"/>
      <c r="U151" s="114"/>
      <c r="V151" s="114"/>
      <c r="W151" s="114"/>
      <c r="X151" s="114"/>
      <c r="Y151" s="114"/>
      <c r="Z151" s="115"/>
      <c r="AB151" s="116"/>
      <c r="AC151" s="116"/>
    </row>
    <row r="152" spans="1:29" ht="20.100000000000001" customHeight="1" x14ac:dyDescent="0.15">
      <c r="A152" s="97"/>
      <c r="B152" s="97"/>
      <c r="C152" s="112"/>
      <c r="D152" s="164" t="s">
        <v>75</v>
      </c>
      <c r="E152" s="144"/>
      <c r="F152" s="144"/>
      <c r="G152" s="144"/>
      <c r="H152" s="144"/>
      <c r="I152" s="144"/>
      <c r="J152" s="144"/>
      <c r="K152" s="144"/>
      <c r="L152" s="144"/>
      <c r="M152" s="144"/>
      <c r="N152" s="144"/>
      <c r="O152" s="144"/>
      <c r="P152" s="144"/>
      <c r="Q152" s="144"/>
      <c r="R152" s="144"/>
      <c r="S152" s="144"/>
      <c r="T152" s="144"/>
      <c r="U152" s="144"/>
      <c r="V152" s="144"/>
      <c r="W152" s="144"/>
      <c r="X152" s="123"/>
      <c r="Y152" s="116"/>
      <c r="Z152" s="122"/>
      <c r="AB152" s="116"/>
      <c r="AC152" s="116"/>
    </row>
    <row r="153" spans="1:29" ht="20.100000000000001" customHeight="1" x14ac:dyDescent="0.15">
      <c r="A153" s="97">
        <f>IFERROR(IF(AND($I153&lt;&gt;"しない", $I153&lt;&gt;"する"),1001,0),3)</f>
        <v>0</v>
      </c>
      <c r="B153" s="97"/>
      <c r="C153" s="117"/>
      <c r="D153" s="118">
        <v>1</v>
      </c>
      <c r="E153" s="116" t="s">
        <v>76</v>
      </c>
      <c r="F153" s="116"/>
      <c r="G153" s="116"/>
      <c r="H153" s="116"/>
      <c r="I153" s="47" t="s">
        <v>77</v>
      </c>
      <c r="J153" s="57"/>
      <c r="K153" s="57"/>
      <c r="L153" s="57"/>
      <c r="M153" s="57"/>
      <c r="N153" s="116"/>
      <c r="O153" s="116"/>
      <c r="P153" s="116"/>
      <c r="Q153" s="116"/>
      <c r="R153" s="116"/>
      <c r="S153" s="116"/>
      <c r="T153" s="116"/>
      <c r="U153" s="116"/>
      <c r="Z153" s="165"/>
      <c r="AB153" s="116"/>
      <c r="AC153" s="116"/>
    </row>
    <row r="154" spans="1:29" ht="20.100000000000001" customHeight="1" x14ac:dyDescent="0.15">
      <c r="A154" s="97"/>
      <c r="B154" s="97"/>
      <c r="C154" s="125"/>
      <c r="D154" s="116"/>
      <c r="E154" s="116"/>
      <c r="F154" s="116"/>
      <c r="G154" s="116"/>
      <c r="H154" s="116"/>
      <c r="I154" s="166"/>
      <c r="J154" s="124" t="s">
        <v>15</v>
      </c>
      <c r="K154" s="124"/>
      <c r="L154" s="124"/>
      <c r="M154" s="124"/>
      <c r="N154" s="124"/>
      <c r="O154" s="124"/>
      <c r="P154" s="124"/>
      <c r="Q154" s="124"/>
      <c r="R154" s="124"/>
      <c r="S154" s="124"/>
      <c r="T154" s="124"/>
      <c r="U154" s="116"/>
      <c r="Z154" s="165"/>
      <c r="AB154" s="116"/>
      <c r="AC154" s="116"/>
    </row>
    <row r="155" spans="1:29" ht="20.100000000000001" customHeight="1" x14ac:dyDescent="0.15">
      <c r="A155" s="97">
        <f>IFERROR(IF(AND($I153="する",OR(TRIM($I155)="", NOT(OR(IFERROR(SEARCH(" ",$I155),0)&gt;0, IFERROR(SEARCH("　",$I155),0)&gt;0)))),1001,0),3)</f>
        <v>0</v>
      </c>
      <c r="B155" s="97"/>
      <c r="C155" s="117"/>
      <c r="D155" s="118">
        <v>2</v>
      </c>
      <c r="E155" s="92" t="s">
        <v>70</v>
      </c>
      <c r="I155" s="47"/>
      <c r="J155" s="47"/>
      <c r="K155" s="47"/>
      <c r="L155" s="47"/>
      <c r="M155" s="47"/>
      <c r="N155" s="47"/>
      <c r="O155" s="47"/>
      <c r="P155" s="47"/>
      <c r="Q155" s="47"/>
      <c r="R155" s="47"/>
      <c r="S155" s="47"/>
      <c r="T155" s="47"/>
      <c r="U155" s="47"/>
      <c r="V155" s="47"/>
      <c r="W155" s="47"/>
      <c r="X155" s="47"/>
      <c r="Y155" s="47"/>
      <c r="Z155" s="122"/>
      <c r="AB155" s="116"/>
      <c r="AC155" s="116"/>
    </row>
    <row r="156" spans="1:29" ht="20.100000000000001" customHeight="1" x14ac:dyDescent="0.15">
      <c r="A156" s="97"/>
      <c r="B156" s="97"/>
      <c r="C156" s="117"/>
      <c r="D156" s="118"/>
      <c r="E156" s="116"/>
      <c r="F156" s="116"/>
      <c r="G156" s="116"/>
      <c r="H156" s="116"/>
      <c r="I156" s="128"/>
      <c r="J156" s="124" t="s">
        <v>49</v>
      </c>
      <c r="K156" s="124"/>
      <c r="L156" s="124"/>
      <c r="M156" s="124"/>
      <c r="N156" s="124"/>
      <c r="O156" s="124"/>
      <c r="P156" s="124"/>
      <c r="Q156" s="124"/>
      <c r="R156" s="124"/>
      <c r="S156" s="124"/>
      <c r="T156" s="124"/>
      <c r="U156" s="124"/>
      <c r="V156" s="124"/>
      <c r="W156" s="124"/>
      <c r="X156" s="124"/>
      <c r="Y156" s="124"/>
      <c r="Z156" s="122"/>
      <c r="AB156" s="116"/>
      <c r="AC156" s="116"/>
    </row>
    <row r="157" spans="1:29" ht="20.100000000000001" customHeight="1" x14ac:dyDescent="0.15">
      <c r="A157" s="97">
        <f>IFERROR(IF(AND($I153="する",OR(TRIM($I157)="", NOT(OR(IFERROR(SEARCH(" ",$I157),0)&gt;0, IFERROR(SEARCH("　",$I157),0)&gt;0)))),1001,0),3)</f>
        <v>0</v>
      </c>
      <c r="B157" s="97"/>
      <c r="C157" s="117"/>
      <c r="D157" s="118">
        <v>3</v>
      </c>
      <c r="E157" s="92" t="s">
        <v>71</v>
      </c>
      <c r="I157" s="47"/>
      <c r="J157" s="47"/>
      <c r="K157" s="47"/>
      <c r="L157" s="47"/>
      <c r="M157" s="47"/>
      <c r="N157" s="47"/>
      <c r="O157" s="47"/>
      <c r="P157" s="47"/>
      <c r="Q157" s="47"/>
      <c r="R157" s="47"/>
      <c r="S157" s="47"/>
      <c r="T157" s="47"/>
      <c r="U157" s="47"/>
      <c r="V157" s="47"/>
      <c r="W157" s="47"/>
      <c r="X157" s="47"/>
      <c r="Y157" s="47"/>
      <c r="Z157" s="122"/>
      <c r="AB157" s="116"/>
      <c r="AC157" s="116"/>
    </row>
    <row r="158" spans="1:29" ht="20.100000000000001" customHeight="1" x14ac:dyDescent="0.15">
      <c r="A158" s="97"/>
      <c r="B158" s="97"/>
      <c r="C158" s="125"/>
      <c r="D158" s="116"/>
      <c r="E158" s="116"/>
      <c r="F158" s="116"/>
      <c r="G158" s="116"/>
      <c r="H158" s="116"/>
      <c r="I158" s="128"/>
      <c r="J158" s="124" t="s">
        <v>51</v>
      </c>
      <c r="K158" s="124"/>
      <c r="L158" s="124"/>
      <c r="M158" s="124"/>
      <c r="N158" s="124"/>
      <c r="O158" s="124"/>
      <c r="P158" s="124"/>
      <c r="Q158" s="124"/>
      <c r="R158" s="124"/>
      <c r="S158" s="124"/>
      <c r="T158" s="124"/>
      <c r="U158" s="124"/>
      <c r="V158" s="124"/>
      <c r="W158" s="124"/>
      <c r="X158" s="124"/>
      <c r="Y158" s="124"/>
      <c r="Z158" s="122"/>
      <c r="AB158" s="116"/>
      <c r="AC158" s="116"/>
    </row>
    <row r="159" spans="1:29" ht="20.100000000000001" customHeight="1" x14ac:dyDescent="0.15">
      <c r="A159" s="97">
        <f>IFERROR(IF(AND($I153="する",OR(TRIM($I159)="", LEN($I159)&lt;&gt;8, NOT(ISNUMBER(VALUE($I159))), IFERROR(SEARCH("-", $I159),0)&gt;0)),1001,0),3)</f>
        <v>0</v>
      </c>
      <c r="B159" s="97"/>
      <c r="C159" s="117"/>
      <c r="D159" s="118">
        <v>4</v>
      </c>
      <c r="E159" s="92" t="s">
        <v>78</v>
      </c>
      <c r="I159" s="47"/>
      <c r="J159" s="47"/>
      <c r="K159" s="47"/>
      <c r="L159" s="47"/>
      <c r="M159" s="47"/>
      <c r="N159" s="116"/>
      <c r="O159" s="116"/>
      <c r="P159" s="116"/>
      <c r="Q159" s="116"/>
      <c r="R159" s="116"/>
      <c r="S159" s="116"/>
      <c r="T159" s="116"/>
      <c r="U159" s="116"/>
      <c r="V159" s="116"/>
      <c r="W159" s="116"/>
      <c r="X159" s="116"/>
      <c r="Y159" s="116"/>
      <c r="Z159" s="122"/>
      <c r="AB159" s="116"/>
      <c r="AC159" s="116"/>
    </row>
    <row r="160" spans="1:29" ht="20.100000000000001" customHeight="1" x14ac:dyDescent="0.15">
      <c r="A160" s="97"/>
      <c r="B160" s="97"/>
      <c r="C160" s="125"/>
      <c r="D160" s="116"/>
      <c r="E160" s="116"/>
      <c r="F160" s="116"/>
      <c r="G160" s="116"/>
      <c r="H160" s="116"/>
      <c r="I160" s="120"/>
      <c r="J160" s="124" t="s">
        <v>93</v>
      </c>
      <c r="K160" s="123"/>
      <c r="L160" s="123"/>
      <c r="M160" s="123"/>
      <c r="N160" s="123"/>
      <c r="O160" s="123"/>
      <c r="P160" s="123"/>
      <c r="Q160" s="123"/>
      <c r="R160" s="123"/>
      <c r="S160" s="123"/>
      <c r="T160" s="123"/>
      <c r="U160" s="123"/>
      <c r="V160" s="123"/>
      <c r="W160" s="123"/>
      <c r="X160" s="123"/>
      <c r="Y160" s="123"/>
      <c r="Z160" s="122"/>
      <c r="AB160" s="116"/>
      <c r="AC160" s="116"/>
    </row>
    <row r="161" spans="1:29" ht="20.100000000000001" customHeight="1" x14ac:dyDescent="0.15">
      <c r="A161" s="97">
        <f>IFERROR(IF(AND($I153="する",TRIM($I161)=""),1001,0),3)</f>
        <v>0</v>
      </c>
      <c r="B161" s="97"/>
      <c r="C161" s="117"/>
      <c r="D161" s="118">
        <v>5</v>
      </c>
      <c r="E161" s="92" t="s">
        <v>41</v>
      </c>
      <c r="I161" s="49"/>
      <c r="J161" s="50"/>
      <c r="K161" s="50"/>
      <c r="L161" s="50"/>
      <c r="M161" s="50"/>
      <c r="N161" s="116"/>
      <c r="O161" s="116"/>
      <c r="P161" s="116"/>
      <c r="Q161" s="116"/>
      <c r="R161" s="116"/>
      <c r="S161" s="116"/>
      <c r="T161" s="116"/>
      <c r="U161" s="116"/>
      <c r="V161" s="116"/>
      <c r="W161" s="116"/>
      <c r="X161" s="116"/>
      <c r="Y161" s="116"/>
      <c r="Z161" s="122"/>
      <c r="AB161" s="116"/>
      <c r="AC161" s="116"/>
    </row>
    <row r="162" spans="1:29" ht="20.100000000000001" customHeight="1" x14ac:dyDescent="0.15">
      <c r="A162" s="97"/>
      <c r="B162" s="97"/>
      <c r="C162" s="117"/>
      <c r="D162" s="118"/>
      <c r="E162" s="116"/>
      <c r="F162" s="116"/>
      <c r="G162" s="116"/>
      <c r="H162" s="116"/>
      <c r="I162" s="120"/>
      <c r="J162" s="124" t="s">
        <v>102</v>
      </c>
      <c r="K162" s="123"/>
      <c r="L162" s="123"/>
      <c r="M162" s="123"/>
      <c r="N162" s="123"/>
      <c r="O162" s="123"/>
      <c r="P162" s="123"/>
      <c r="Q162" s="123"/>
      <c r="R162" s="123"/>
      <c r="S162" s="123"/>
      <c r="T162" s="123"/>
      <c r="U162" s="123"/>
      <c r="V162" s="123"/>
      <c r="W162" s="123"/>
      <c r="X162" s="123"/>
      <c r="Y162" s="123"/>
      <c r="Z162" s="122"/>
      <c r="AB162" s="116"/>
      <c r="AC162" s="116"/>
    </row>
    <row r="163" spans="1:29" ht="20.100000000000001" customHeight="1" x14ac:dyDescent="0.15">
      <c r="A163" s="97">
        <f>IFERROR(IF(AND($I153="する",AND($I163&lt;&gt;"", OR(ISERROR(FIND("@"&amp;LEFT($I163,3)&amp;"@", 都道府県3))=FALSE, ISERROR(FIND("@"&amp;LEFT($I163,4)&amp;"@",都道府県4))=FALSE))=FALSE),1001,0),3)</f>
        <v>0</v>
      </c>
      <c r="B163" s="97"/>
      <c r="C163" s="117"/>
      <c r="D163" s="118">
        <v>6</v>
      </c>
      <c r="E163" s="92" t="s">
        <v>42</v>
      </c>
      <c r="I163" s="51"/>
      <c r="J163" s="51"/>
      <c r="K163" s="51"/>
      <c r="L163" s="51"/>
      <c r="M163" s="51"/>
      <c r="N163" s="51"/>
      <c r="O163" s="51"/>
      <c r="P163" s="51"/>
      <c r="Q163" s="52"/>
      <c r="R163" s="51"/>
      <c r="S163" s="51"/>
      <c r="T163" s="51"/>
      <c r="U163" s="51"/>
      <c r="V163" s="51"/>
      <c r="W163" s="51"/>
      <c r="X163" s="51"/>
      <c r="Y163" s="51"/>
      <c r="Z163" s="122"/>
      <c r="AB163" s="116"/>
      <c r="AC163" s="116"/>
    </row>
    <row r="164" spans="1:29" ht="20.100000000000001" customHeight="1" x14ac:dyDescent="0.15">
      <c r="A164" s="97"/>
      <c r="B164" s="97"/>
      <c r="C164" s="117"/>
      <c r="D164" s="118"/>
      <c r="E164" s="116"/>
      <c r="F164" s="116"/>
      <c r="G164" s="116"/>
      <c r="H164" s="116"/>
      <c r="I164" s="120"/>
      <c r="J164" s="124" t="s">
        <v>43</v>
      </c>
      <c r="K164" s="123"/>
      <c r="L164" s="123"/>
      <c r="M164" s="123"/>
      <c r="N164" s="123"/>
      <c r="O164" s="123"/>
      <c r="P164" s="123"/>
      <c r="Q164" s="123"/>
      <c r="R164" s="123"/>
      <c r="S164" s="123"/>
      <c r="T164" s="123"/>
      <c r="U164" s="123"/>
      <c r="V164" s="123"/>
      <c r="W164" s="123"/>
      <c r="X164" s="123"/>
      <c r="Y164" s="123"/>
      <c r="Z164" s="122"/>
      <c r="AB164" s="116"/>
      <c r="AC164" s="116"/>
    </row>
    <row r="165" spans="1:29" ht="20.100000000000001" customHeight="1" x14ac:dyDescent="0.15">
      <c r="A165" s="97">
        <f>IFERROR(IF(AND($I153="する",NOT(AND(TRIM($I165)&lt;&gt;"",ISNUMBER(VALUE(SUBSTITUTE($I165,"-",""))),IFERROR(SEARCH("-",$I165),0)&gt;0))),1001,0),3)</f>
        <v>0</v>
      </c>
      <c r="B165" s="97"/>
      <c r="C165" s="117"/>
      <c r="D165" s="118">
        <v>7</v>
      </c>
      <c r="E165" s="92" t="s">
        <v>52</v>
      </c>
      <c r="I165" s="47"/>
      <c r="J165" s="47"/>
      <c r="K165" s="47"/>
      <c r="L165" s="47"/>
      <c r="M165" s="47"/>
      <c r="Y165" s="123"/>
      <c r="Z165" s="122"/>
      <c r="AB165" s="116"/>
      <c r="AC165" s="116"/>
    </row>
    <row r="166" spans="1:29" ht="20.100000000000001" customHeight="1" x14ac:dyDescent="0.15">
      <c r="A166" s="97"/>
      <c r="B166" s="97"/>
      <c r="C166" s="125"/>
      <c r="D166" s="116"/>
      <c r="E166" s="116"/>
      <c r="F166" s="116"/>
      <c r="G166" s="116"/>
      <c r="H166" s="116"/>
      <c r="I166" s="120"/>
      <c r="J166" s="124" t="s">
        <v>55</v>
      </c>
      <c r="K166" s="123"/>
      <c r="L166" s="123"/>
      <c r="M166" s="123"/>
      <c r="N166" s="123"/>
      <c r="O166" s="123"/>
      <c r="P166" s="123"/>
      <c r="Q166" s="123"/>
      <c r="R166" s="123"/>
      <c r="S166" s="123"/>
      <c r="T166" s="123"/>
      <c r="U166" s="123"/>
      <c r="V166" s="123"/>
      <c r="W166" s="123"/>
      <c r="X166" s="123"/>
      <c r="Y166" s="123"/>
      <c r="Z166" s="122"/>
      <c r="AB166" s="116"/>
      <c r="AC166" s="116"/>
    </row>
    <row r="167" spans="1:29" ht="20.100000000000001" customHeight="1" x14ac:dyDescent="0.15">
      <c r="A167" s="97">
        <f>IFERROR(IF(AND($I153="する",AND(TRIM($I167)&lt;&gt;"",NOT(AND(ISNUMBER(VALUE(SUBSTITUTE($I167,"-",""))),IFERROR(SEARCH("-",$I167),0)&gt;0)))),1001,0),3)</f>
        <v>0</v>
      </c>
      <c r="B167" s="97"/>
      <c r="C167" s="117"/>
      <c r="D167" s="118">
        <v>8</v>
      </c>
      <c r="E167" s="92" t="s">
        <v>56</v>
      </c>
      <c r="I167" s="47"/>
      <c r="J167" s="47"/>
      <c r="K167" s="47"/>
      <c r="L167" s="47"/>
      <c r="M167" s="47"/>
      <c r="N167" s="123"/>
      <c r="O167" s="123"/>
      <c r="P167" s="123"/>
      <c r="Q167" s="123"/>
      <c r="R167" s="123"/>
      <c r="S167" s="123"/>
      <c r="T167" s="123"/>
      <c r="U167" s="123"/>
      <c r="V167" s="123"/>
      <c r="W167" s="123"/>
      <c r="X167" s="123"/>
      <c r="Y167" s="123"/>
      <c r="Z167" s="122"/>
      <c r="AB167" s="116"/>
      <c r="AC167" s="116"/>
    </row>
    <row r="168" spans="1:29" ht="20.100000000000001" customHeight="1" x14ac:dyDescent="0.15">
      <c r="A168" s="97"/>
      <c r="B168" s="97"/>
      <c r="C168" s="125"/>
      <c r="D168" s="116"/>
      <c r="E168" s="116"/>
      <c r="F168" s="116"/>
      <c r="G168" s="116"/>
      <c r="H168" s="116"/>
      <c r="I168" s="120"/>
      <c r="J168" s="124" t="s">
        <v>55</v>
      </c>
      <c r="K168" s="123"/>
      <c r="L168" s="123"/>
      <c r="M168" s="123"/>
      <c r="N168" s="123"/>
      <c r="O168" s="123"/>
      <c r="P168" s="123"/>
      <c r="Q168" s="123"/>
      <c r="R168" s="123"/>
      <c r="S168" s="123"/>
      <c r="T168" s="123"/>
      <c r="U168" s="123"/>
      <c r="V168" s="123"/>
      <c r="W168" s="123"/>
      <c r="X168" s="123"/>
      <c r="Y168" s="123"/>
      <c r="Z168" s="122"/>
      <c r="AB168" s="116"/>
      <c r="AC168" s="116"/>
    </row>
    <row r="169" spans="1:29" ht="20.100000000000001" customHeight="1" x14ac:dyDescent="0.15">
      <c r="A169" s="97">
        <f>IFERROR(IF(AND($I153="する",AND(TRIM($I169)&lt;&gt;"", NOT(IFERROR(SEARCH("@",$I169),0)&gt;0))),1001,0),3)</f>
        <v>0</v>
      </c>
      <c r="B169" s="97"/>
      <c r="C169" s="117"/>
      <c r="D169" s="118">
        <v>9</v>
      </c>
      <c r="E169" s="92" t="s">
        <v>57</v>
      </c>
      <c r="I169" s="47"/>
      <c r="J169" s="47"/>
      <c r="K169" s="47"/>
      <c r="L169" s="47"/>
      <c r="M169" s="47"/>
      <c r="N169" s="47"/>
      <c r="O169" s="47"/>
      <c r="P169" s="47"/>
      <c r="Q169" s="48"/>
      <c r="R169" s="47"/>
      <c r="S169" s="47"/>
      <c r="T169" s="47"/>
      <c r="U169" s="47"/>
      <c r="V169" s="47"/>
      <c r="W169" s="47"/>
      <c r="X169" s="47"/>
      <c r="Y169" s="47"/>
      <c r="Z169" s="122"/>
      <c r="AB169" s="116"/>
      <c r="AC169" s="116"/>
    </row>
    <row r="170" spans="1:29" ht="20.100000000000001" customHeight="1" x14ac:dyDescent="0.15">
      <c r="A170" s="97"/>
      <c r="B170" s="97"/>
      <c r="C170" s="125"/>
      <c r="D170" s="116"/>
      <c r="E170" s="116"/>
      <c r="F170" s="116"/>
      <c r="G170" s="116"/>
      <c r="H170" s="116"/>
      <c r="I170" s="120"/>
      <c r="J170" s="130" t="s">
        <v>100</v>
      </c>
      <c r="K170" s="147"/>
      <c r="L170" s="123"/>
      <c r="M170" s="123"/>
      <c r="N170" s="123"/>
      <c r="O170" s="123"/>
      <c r="P170" s="123"/>
      <c r="Q170" s="148"/>
      <c r="R170" s="123"/>
      <c r="S170" s="123"/>
      <c r="T170" s="123"/>
      <c r="U170" s="123"/>
      <c r="V170" s="123"/>
      <c r="W170" s="123"/>
      <c r="X170" s="123"/>
      <c r="Y170" s="123"/>
      <c r="Z170" s="122"/>
      <c r="AB170" s="116"/>
      <c r="AC170" s="116"/>
    </row>
    <row r="171" spans="1:29" ht="20.100000000000001" customHeight="1" x14ac:dyDescent="0.15">
      <c r="A171" s="97"/>
      <c r="B171" s="97"/>
      <c r="C171" s="136"/>
      <c r="D171" s="137"/>
      <c r="E171" s="137"/>
      <c r="F171" s="137"/>
      <c r="G171" s="137"/>
      <c r="H171" s="137"/>
      <c r="I171" s="138"/>
      <c r="J171" s="138"/>
      <c r="K171" s="139"/>
      <c r="L171" s="138"/>
      <c r="M171" s="138"/>
      <c r="N171" s="138"/>
      <c r="O171" s="138"/>
      <c r="P171" s="138"/>
      <c r="Q171" s="138"/>
      <c r="R171" s="138"/>
      <c r="S171" s="138"/>
      <c r="T171" s="138"/>
      <c r="U171" s="138"/>
      <c r="V171" s="138"/>
      <c r="W171" s="138"/>
      <c r="X171" s="138"/>
      <c r="Y171" s="167"/>
      <c r="Z171" s="140"/>
      <c r="AA171" s="154"/>
      <c r="AB171" s="116"/>
      <c r="AC171" s="116"/>
    </row>
    <row r="172" spans="1:29" ht="20.100000000000001" customHeight="1" x14ac:dyDescent="0.15">
      <c r="A172" s="97"/>
      <c r="B172" s="97"/>
      <c r="C172" s="116"/>
      <c r="D172" s="116"/>
      <c r="E172" s="116"/>
      <c r="F172" s="116"/>
      <c r="G172" s="116"/>
      <c r="H172" s="116"/>
      <c r="I172" s="142"/>
      <c r="J172" s="142"/>
      <c r="K172" s="142"/>
      <c r="L172" s="142"/>
      <c r="M172" s="142"/>
      <c r="N172" s="142"/>
      <c r="O172" s="142"/>
      <c r="P172" s="142"/>
      <c r="Q172" s="142"/>
      <c r="R172" s="142"/>
      <c r="S172" s="142"/>
      <c r="T172" s="142"/>
      <c r="U172" s="142"/>
      <c r="V172" s="142"/>
      <c r="W172" s="142"/>
      <c r="X172" s="142"/>
      <c r="Y172" s="168"/>
      <c r="Z172" s="116"/>
      <c r="AA172" s="154"/>
    </row>
    <row r="173" spans="1:29" ht="20.100000000000001" customHeight="1" x14ac:dyDescent="0.15">
      <c r="A173" s="97"/>
      <c r="B173" s="97"/>
      <c r="C173" s="116"/>
      <c r="D173" s="116"/>
      <c r="E173" s="116"/>
      <c r="F173" s="116"/>
      <c r="G173" s="116"/>
      <c r="H173" s="116"/>
      <c r="I173" s="169"/>
      <c r="J173" s="142"/>
      <c r="K173" s="142"/>
      <c r="L173" s="142"/>
      <c r="M173" s="142"/>
      <c r="N173" s="168"/>
      <c r="O173" s="142"/>
      <c r="P173" s="142"/>
      <c r="Q173" s="142"/>
      <c r="R173" s="168"/>
      <c r="S173" s="142"/>
      <c r="T173" s="142"/>
      <c r="U173" s="142"/>
      <c r="V173" s="142"/>
      <c r="W173" s="142"/>
      <c r="X173" s="142"/>
      <c r="Y173" s="142"/>
      <c r="Z173" s="142"/>
      <c r="AA173" s="142"/>
    </row>
    <row r="174" spans="1:29" ht="20.100000000000001" customHeight="1" x14ac:dyDescent="0.15">
      <c r="A174" s="97"/>
      <c r="B174" s="97"/>
      <c r="C174" s="109" t="s">
        <v>14</v>
      </c>
      <c r="D174" s="110"/>
      <c r="E174" s="110"/>
      <c r="F174" s="110"/>
      <c r="G174" s="110"/>
      <c r="H174" s="111"/>
      <c r="I174" s="170"/>
      <c r="J174" s="171"/>
      <c r="K174" s="171"/>
      <c r="L174" s="171"/>
      <c r="M174" s="171"/>
      <c r="N174" s="171"/>
      <c r="O174" s="171"/>
      <c r="P174" s="171"/>
      <c r="Q174" s="171"/>
      <c r="R174" s="171"/>
      <c r="S174" s="171"/>
      <c r="T174" s="171"/>
      <c r="U174" s="171"/>
      <c r="V174" s="171"/>
      <c r="W174" s="171"/>
      <c r="X174" s="171"/>
      <c r="Y174" s="171"/>
      <c r="Z174" s="171"/>
    </row>
    <row r="175" spans="1:29" ht="20.100000000000001" customHeight="1" x14ac:dyDescent="0.15">
      <c r="A175" s="97"/>
      <c r="B175" s="97"/>
      <c r="C175" s="172"/>
      <c r="D175" s="173"/>
      <c r="E175" s="173"/>
      <c r="F175" s="173"/>
      <c r="G175" s="173"/>
      <c r="H175" s="173"/>
      <c r="Z175" s="165"/>
      <c r="AA175" s="133"/>
    </row>
    <row r="176" spans="1:29" ht="20.100000000000001" customHeight="1" x14ac:dyDescent="0.15">
      <c r="A176" s="108"/>
      <c r="B176" s="97"/>
      <c r="C176" s="112"/>
      <c r="D176" s="118">
        <v>1</v>
      </c>
      <c r="E176" s="92" t="s">
        <v>22</v>
      </c>
      <c r="I176" s="56"/>
      <c r="J176" s="67"/>
      <c r="K176" s="67"/>
      <c r="L176" s="67"/>
      <c r="M176" s="67"/>
      <c r="N176" s="174"/>
      <c r="O176" s="174"/>
      <c r="P176" s="174"/>
      <c r="Q176" s="174"/>
      <c r="R176" s="174"/>
      <c r="S176" s="174"/>
      <c r="T176" s="174"/>
      <c r="U176" s="174"/>
      <c r="V176" s="116"/>
      <c r="W176" s="116"/>
      <c r="Z176" s="165"/>
      <c r="AB176" s="116"/>
    </row>
    <row r="177" spans="1:28" ht="30" customHeight="1" x14ac:dyDescent="0.15">
      <c r="A177" s="108"/>
      <c r="B177" s="97"/>
      <c r="C177" s="112"/>
      <c r="D177" s="175"/>
      <c r="E177" s="176"/>
      <c r="F177" s="176"/>
      <c r="G177" s="176"/>
      <c r="H177" s="174"/>
      <c r="I177" s="177"/>
      <c r="J177" s="145"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45"/>
      <c r="L177" s="145"/>
      <c r="M177" s="145"/>
      <c r="N177" s="145"/>
      <c r="O177" s="145"/>
      <c r="P177" s="145"/>
      <c r="Q177" s="145"/>
      <c r="R177" s="145"/>
      <c r="S177" s="145"/>
      <c r="T177" s="145"/>
      <c r="U177" s="145"/>
      <c r="V177" s="145"/>
      <c r="W177" s="145"/>
      <c r="X177" s="145"/>
      <c r="Y177" s="145"/>
      <c r="Z177" s="165"/>
    </row>
    <row r="178" spans="1:28" ht="20.100000000000001" customHeight="1" x14ac:dyDescent="0.15">
      <c r="A178" s="108"/>
      <c r="B178" s="97"/>
      <c r="C178" s="112"/>
      <c r="D178" s="118">
        <v>2</v>
      </c>
      <c r="E178" s="92" t="s">
        <v>23</v>
      </c>
      <c r="I178" s="47"/>
      <c r="J178" s="67"/>
      <c r="K178" s="67"/>
      <c r="L178" s="67"/>
      <c r="M178" s="67"/>
      <c r="N178" s="174"/>
      <c r="O178" s="174"/>
      <c r="P178" s="153"/>
      <c r="Q178" s="174"/>
      <c r="R178" s="174"/>
      <c r="S178" s="174"/>
      <c r="T178" s="174"/>
      <c r="U178" s="174"/>
      <c r="V178" s="116"/>
      <c r="W178" s="116"/>
      <c r="Z178" s="165"/>
      <c r="AB178" s="116"/>
    </row>
    <row r="179" spans="1:28" ht="20.100000000000001" customHeight="1" x14ac:dyDescent="0.15">
      <c r="A179" s="108"/>
      <c r="B179" s="97"/>
      <c r="C179" s="112"/>
      <c r="D179" s="175"/>
      <c r="E179" s="176"/>
      <c r="F179" s="176"/>
      <c r="G179" s="176"/>
      <c r="H179" s="174"/>
      <c r="I179" s="177"/>
      <c r="J179" s="178" t="s">
        <v>106</v>
      </c>
      <c r="K179" s="178"/>
      <c r="L179" s="178"/>
      <c r="M179" s="178"/>
      <c r="N179" s="178"/>
      <c r="O179" s="178"/>
      <c r="P179" s="178"/>
      <c r="Q179" s="178"/>
      <c r="R179" s="178"/>
      <c r="S179" s="178"/>
      <c r="T179" s="178"/>
      <c r="U179" s="178"/>
      <c r="V179" s="178"/>
      <c r="W179" s="178"/>
      <c r="X179" s="178"/>
      <c r="Y179" s="178"/>
      <c r="Z179" s="165"/>
    </row>
    <row r="180" spans="1:28" ht="20.100000000000001" customHeight="1" x14ac:dyDescent="0.15">
      <c r="A180" s="97"/>
      <c r="B180" s="97"/>
      <c r="C180" s="117"/>
      <c r="D180" s="118">
        <v>3</v>
      </c>
      <c r="E180" s="116" t="s">
        <v>1</v>
      </c>
      <c r="F180" s="116"/>
      <c r="P180" s="179"/>
      <c r="Q180" s="180"/>
      <c r="R180" s="180"/>
      <c r="S180" s="180"/>
      <c r="T180" s="180"/>
      <c r="U180" s="180"/>
      <c r="V180" s="180"/>
      <c r="W180" s="180"/>
      <c r="X180" s="180"/>
      <c r="Y180" s="180"/>
      <c r="Z180" s="122"/>
    </row>
    <row r="181" spans="1:28" ht="45" customHeight="1" x14ac:dyDescent="0.15">
      <c r="A181" s="97"/>
      <c r="B181" s="97"/>
      <c r="C181" s="117"/>
      <c r="D181" s="118"/>
      <c r="E181" s="181" t="s">
        <v>37</v>
      </c>
      <c r="F181" s="181"/>
      <c r="G181" s="181"/>
      <c r="H181" s="181"/>
      <c r="I181" s="181"/>
      <c r="J181" s="181"/>
      <c r="K181" s="181"/>
      <c r="L181" s="181"/>
      <c r="M181" s="181"/>
      <c r="N181" s="181"/>
      <c r="O181" s="181"/>
      <c r="P181" s="181"/>
      <c r="Q181" s="181"/>
      <c r="R181" s="181"/>
      <c r="S181" s="181"/>
      <c r="T181" s="181"/>
      <c r="U181" s="181"/>
      <c r="V181" s="181"/>
      <c r="W181" s="181"/>
      <c r="X181" s="181"/>
      <c r="Y181" s="181"/>
      <c r="Z181" s="122"/>
    </row>
    <row r="182" spans="1:28" ht="20.100000000000001" customHeight="1" x14ac:dyDescent="0.15">
      <c r="A182" s="97">
        <f>IFERROR(IF(COUNTIF($K183:$K186,"○")&gt;1,1001,0),3)</f>
        <v>0</v>
      </c>
      <c r="B182" s="376"/>
      <c r="C182" s="117"/>
      <c r="D182" s="118"/>
      <c r="E182" s="182" t="s">
        <v>8</v>
      </c>
      <c r="F182" s="183"/>
      <c r="G182" s="183"/>
      <c r="H182" s="183"/>
      <c r="I182" s="183"/>
      <c r="J182" s="184"/>
      <c r="K182" s="185" t="s">
        <v>16</v>
      </c>
      <c r="L182" s="186"/>
      <c r="M182" s="187"/>
      <c r="N182" s="188" t="s">
        <v>9</v>
      </c>
      <c r="O182" s="189"/>
      <c r="P182" s="189"/>
      <c r="Q182" s="189"/>
      <c r="R182" s="189"/>
      <c r="S182" s="189"/>
      <c r="T182" s="189"/>
      <c r="U182" s="189"/>
      <c r="V182" s="190"/>
      <c r="W182" s="191" t="s">
        <v>10</v>
      </c>
      <c r="X182" s="192"/>
      <c r="Y182" s="193"/>
      <c r="Z182" s="122"/>
    </row>
    <row r="183" spans="1:28" ht="20.100000000000001" customHeight="1" x14ac:dyDescent="0.15">
      <c r="A183" s="97"/>
      <c r="B183" s="97"/>
      <c r="C183" s="117"/>
      <c r="D183" s="194"/>
      <c r="E183" s="195" t="s">
        <v>17</v>
      </c>
      <c r="F183" s="196"/>
      <c r="G183" s="196"/>
      <c r="H183" s="196"/>
      <c r="I183" s="196"/>
      <c r="J183" s="197"/>
      <c r="K183" s="68"/>
      <c r="L183" s="69"/>
      <c r="M183" s="70"/>
      <c r="N183" s="198"/>
      <c r="O183" s="199"/>
      <c r="P183" s="199"/>
      <c r="Q183" s="199"/>
      <c r="R183" s="199"/>
      <c r="S183" s="199"/>
      <c r="T183" s="199"/>
      <c r="U183" s="199"/>
      <c r="V183" s="200"/>
      <c r="W183" s="201"/>
      <c r="X183" s="202"/>
      <c r="Y183" s="203"/>
      <c r="Z183" s="122"/>
      <c r="AB183" s="116"/>
    </row>
    <row r="184" spans="1:28" ht="20.100000000000001" customHeight="1" x14ac:dyDescent="0.15">
      <c r="A184" s="97">
        <f>IFERROR(IF(AND($K184="○",TRIM($N184)=""),1001,0),3)</f>
        <v>0</v>
      </c>
      <c r="B184" s="97"/>
      <c r="C184" s="117"/>
      <c r="D184" s="194"/>
      <c r="E184" s="204" t="s">
        <v>18</v>
      </c>
      <c r="F184" s="205"/>
      <c r="G184" s="205"/>
      <c r="H184" s="205"/>
      <c r="I184" s="205"/>
      <c r="J184" s="206"/>
      <c r="K184" s="53"/>
      <c r="L184" s="54"/>
      <c r="M184" s="55"/>
      <c r="N184" s="64"/>
      <c r="O184" s="65"/>
      <c r="P184" s="65"/>
      <c r="Q184" s="65"/>
      <c r="R184" s="65"/>
      <c r="S184" s="65"/>
      <c r="T184" s="65"/>
      <c r="U184" s="65"/>
      <c r="V184" s="66"/>
      <c r="W184" s="207"/>
      <c r="X184" s="208"/>
      <c r="Y184" s="209"/>
      <c r="Z184" s="122"/>
      <c r="AB184" s="116"/>
    </row>
    <row r="185" spans="1:28" ht="20.100000000000001" customHeight="1" x14ac:dyDescent="0.15">
      <c r="A185" s="97">
        <f>IFERROR(IF(AND($K185="○",TRIM($N185)=""),1001,0),3)</f>
        <v>0</v>
      </c>
      <c r="B185" s="97"/>
      <c r="C185" s="117"/>
      <c r="D185" s="194"/>
      <c r="E185" s="204" t="s">
        <v>19</v>
      </c>
      <c r="F185" s="205"/>
      <c r="G185" s="205"/>
      <c r="H185" s="205"/>
      <c r="I185" s="205"/>
      <c r="J185" s="206"/>
      <c r="K185" s="53"/>
      <c r="L185" s="54"/>
      <c r="M185" s="55"/>
      <c r="N185" s="64"/>
      <c r="O185" s="65"/>
      <c r="P185" s="65"/>
      <c r="Q185" s="65"/>
      <c r="R185" s="65"/>
      <c r="S185" s="65"/>
      <c r="T185" s="65"/>
      <c r="U185" s="65"/>
      <c r="V185" s="66"/>
      <c r="W185" s="210">
        <v>100</v>
      </c>
      <c r="X185" s="211"/>
      <c r="Y185" s="212" t="s">
        <v>11</v>
      </c>
      <c r="Z185" s="122"/>
      <c r="AB185" s="116"/>
    </row>
    <row r="186" spans="1:28" ht="20.100000000000001" customHeight="1" x14ac:dyDescent="0.15">
      <c r="A186" s="97">
        <f>IFERROR(IF(AND($K186="○",OR(TRIM($N186)="",TRIM($W186)="")),1001,0),3)</f>
        <v>0</v>
      </c>
      <c r="B186" s="97"/>
      <c r="C186" s="117"/>
      <c r="D186" s="194"/>
      <c r="E186" s="213" t="s">
        <v>20</v>
      </c>
      <c r="F186" s="214"/>
      <c r="G186" s="214"/>
      <c r="H186" s="214"/>
      <c r="I186" s="214"/>
      <c r="J186" s="215"/>
      <c r="K186" s="81"/>
      <c r="L186" s="82"/>
      <c r="M186" s="83"/>
      <c r="N186" s="64"/>
      <c r="O186" s="65"/>
      <c r="P186" s="87"/>
      <c r="Q186" s="65"/>
      <c r="R186" s="65"/>
      <c r="S186" s="65"/>
      <c r="T186" s="65"/>
      <c r="U186" s="65"/>
      <c r="V186" s="66"/>
      <c r="W186" s="88"/>
      <c r="X186" s="89"/>
      <c r="Y186" s="216" t="s">
        <v>11</v>
      </c>
      <c r="Z186" s="122"/>
      <c r="AB186" s="116"/>
    </row>
    <row r="187" spans="1:28" ht="20.100000000000001" customHeight="1" x14ac:dyDescent="0.15">
      <c r="A187" s="97"/>
      <c r="B187" s="97"/>
      <c r="C187" s="117"/>
      <c r="D187" s="194"/>
      <c r="E187" s="217"/>
      <c r="F187" s="218"/>
      <c r="G187" s="218"/>
      <c r="H187" s="218"/>
      <c r="I187" s="218"/>
      <c r="J187" s="219"/>
      <c r="K187" s="84"/>
      <c r="L187" s="85"/>
      <c r="M187" s="86"/>
      <c r="N187" s="58"/>
      <c r="O187" s="59"/>
      <c r="P187" s="60"/>
      <c r="Q187" s="59"/>
      <c r="R187" s="59"/>
      <c r="S187" s="59"/>
      <c r="T187" s="59"/>
      <c r="U187" s="59"/>
      <c r="V187" s="61"/>
      <c r="W187" s="62"/>
      <c r="X187" s="63"/>
      <c r="Y187" s="220" t="s">
        <v>11</v>
      </c>
      <c r="Z187" s="122"/>
      <c r="AB187" s="116"/>
    </row>
    <row r="188" spans="1:28" ht="20.100000000000001" customHeight="1" x14ac:dyDescent="0.15">
      <c r="A188" s="97"/>
      <c r="B188" s="97"/>
      <c r="C188" s="117"/>
      <c r="D188" s="118"/>
      <c r="E188" s="221"/>
      <c r="F188" s="221"/>
      <c r="G188" s="221"/>
      <c r="H188" s="221"/>
      <c r="I188" s="221"/>
      <c r="J188" s="221"/>
      <c r="K188" s="123"/>
      <c r="L188" s="123"/>
      <c r="M188" s="123"/>
      <c r="N188" s="123"/>
      <c r="O188" s="123"/>
      <c r="P188" s="123"/>
      <c r="Q188" s="123"/>
      <c r="R188" s="123"/>
      <c r="S188" s="123"/>
      <c r="T188" s="123"/>
      <c r="U188" s="123"/>
      <c r="V188" s="123"/>
      <c r="W188" s="123"/>
      <c r="X188" s="123"/>
      <c r="Y188" s="123"/>
      <c r="Z188" s="122"/>
      <c r="AB188" s="116"/>
    </row>
    <row r="189" spans="1:28" ht="20.100000000000001" customHeight="1" x14ac:dyDescent="0.15">
      <c r="A189" s="97">
        <f>IFERROR(IF(TRIM($I189)="",1001,0),3)</f>
        <v>1001</v>
      </c>
      <c r="B189" s="97"/>
      <c r="C189" s="117"/>
      <c r="D189" s="118">
        <v>4</v>
      </c>
      <c r="E189" s="92" t="s">
        <v>0</v>
      </c>
      <c r="I189" s="73"/>
      <c r="J189" s="73"/>
      <c r="K189" s="73"/>
      <c r="L189" s="73"/>
      <c r="M189" s="73"/>
      <c r="N189" s="116" t="s">
        <v>21</v>
      </c>
      <c r="O189" s="116"/>
      <c r="P189" s="116"/>
      <c r="Q189" s="116"/>
      <c r="R189" s="116"/>
      <c r="S189" s="116"/>
      <c r="T189" s="116"/>
      <c r="U189" s="116"/>
      <c r="V189" s="116"/>
      <c r="W189" s="116"/>
      <c r="X189" s="116"/>
      <c r="Y189" s="116"/>
      <c r="Z189" s="122"/>
      <c r="AB189" s="116"/>
    </row>
    <row r="190" spans="1:28" ht="45" customHeight="1" x14ac:dyDescent="0.15">
      <c r="A190" s="97"/>
      <c r="B190" s="97"/>
      <c r="C190" s="125"/>
      <c r="D190" s="116"/>
      <c r="E190" s="116"/>
      <c r="F190" s="116"/>
      <c r="G190" s="116"/>
      <c r="H190" s="116"/>
      <c r="I190" s="120"/>
      <c r="J190" s="145" t="s">
        <v>98</v>
      </c>
      <c r="K190" s="178"/>
      <c r="L190" s="178"/>
      <c r="M190" s="178"/>
      <c r="N190" s="178"/>
      <c r="O190" s="178"/>
      <c r="P190" s="178"/>
      <c r="Q190" s="178"/>
      <c r="R190" s="178"/>
      <c r="S190" s="178"/>
      <c r="T190" s="178"/>
      <c r="U190" s="178"/>
      <c r="V190" s="178"/>
      <c r="W190" s="178"/>
      <c r="X190" s="178"/>
      <c r="Y190" s="178"/>
      <c r="Z190" s="122"/>
    </row>
    <row r="191" spans="1:28" ht="20.100000000000001" customHeight="1" x14ac:dyDescent="0.15">
      <c r="A191" s="97"/>
      <c r="B191" s="97"/>
      <c r="C191" s="117"/>
      <c r="D191" s="118">
        <v>5</v>
      </c>
      <c r="E191" s="92" t="s">
        <v>24</v>
      </c>
      <c r="I191" s="56"/>
      <c r="J191" s="72"/>
      <c r="K191" s="72"/>
      <c r="L191" s="72"/>
      <c r="M191" s="72"/>
      <c r="N191" s="116"/>
      <c r="O191" s="116"/>
      <c r="P191" s="116"/>
      <c r="Q191" s="116"/>
      <c r="R191" s="116"/>
      <c r="S191" s="116"/>
      <c r="T191" s="116"/>
      <c r="U191" s="116"/>
      <c r="V191" s="116"/>
      <c r="W191" s="116"/>
      <c r="X191" s="116"/>
      <c r="Y191" s="116"/>
      <c r="Z191" s="122"/>
      <c r="AB191" s="116"/>
    </row>
    <row r="192" spans="1:28" ht="20.100000000000001" customHeight="1" x14ac:dyDescent="0.15">
      <c r="A192" s="97"/>
      <c r="B192" s="97"/>
      <c r="C192" s="125"/>
      <c r="D192" s="116"/>
      <c r="E192" s="116"/>
      <c r="F192" s="116"/>
      <c r="G192" s="116"/>
      <c r="H192" s="116"/>
      <c r="I192" s="120"/>
      <c r="J192" s="124" t="str">
        <f>日付例&amp;"　年月日を入力してください。個人の場合や設立日が1900/3/31以前の場合は、入力不要です。"</f>
        <v>例)2025/4/1、R7/4/1　年月日を入力してください。個人の場合や設立日が1900/3/31以前の場合は、入力不要です。</v>
      </c>
      <c r="K192" s="123"/>
      <c r="L192" s="123"/>
      <c r="M192" s="123"/>
      <c r="N192" s="123"/>
      <c r="O192" s="123"/>
      <c r="P192" s="123"/>
      <c r="Q192" s="123"/>
      <c r="R192" s="123"/>
      <c r="S192" s="123"/>
      <c r="T192" s="123"/>
      <c r="U192" s="123"/>
      <c r="V192" s="123"/>
      <c r="W192" s="123"/>
      <c r="X192" s="123"/>
      <c r="Y192" s="123"/>
      <c r="Z192" s="122"/>
    </row>
    <row r="193" spans="1:28" ht="20.100000000000001" customHeight="1" x14ac:dyDescent="0.15">
      <c r="A193" s="97"/>
      <c r="B193" s="97"/>
      <c r="C193" s="117"/>
      <c r="D193" s="118">
        <v>6</v>
      </c>
      <c r="E193" s="92" t="s">
        <v>79</v>
      </c>
      <c r="F193" s="116"/>
      <c r="G193" s="116"/>
      <c r="H193" s="116"/>
      <c r="I193" s="56"/>
      <c r="J193" s="72"/>
      <c r="K193" s="72"/>
      <c r="L193" s="72"/>
      <c r="M193" s="72"/>
      <c r="N193" s="222"/>
      <c r="O193" s="180"/>
      <c r="P193" s="180"/>
      <c r="Q193" s="180"/>
      <c r="R193" s="180"/>
      <c r="S193" s="180"/>
      <c r="T193" s="180"/>
      <c r="U193" s="180"/>
      <c r="V193" s="180"/>
      <c r="W193" s="180"/>
      <c r="X193" s="180"/>
      <c r="Y193" s="180"/>
      <c r="Z193" s="223"/>
      <c r="AA193" s="125"/>
      <c r="AB193" s="116"/>
    </row>
    <row r="194" spans="1:28" ht="20.100000000000001" customHeight="1" x14ac:dyDescent="0.15">
      <c r="A194" s="97"/>
      <c r="B194" s="97"/>
      <c r="C194" s="117"/>
      <c r="D194" s="118"/>
      <c r="E194" s="116"/>
      <c r="F194" s="116"/>
      <c r="G194" s="116"/>
      <c r="H194" s="116"/>
      <c r="I194" s="224"/>
      <c r="J194" s="124" t="str">
        <f>日付例&amp;"　年月日を入力してください。創業日が1900/3/31以前の場合は、入力不要です。"</f>
        <v>例)2025/4/1、R7/4/1　年月日を入力してください。創業日が1900/3/31以前の場合は、入力不要です。</v>
      </c>
      <c r="K194" s="124"/>
      <c r="L194" s="124"/>
      <c r="M194" s="132"/>
      <c r="N194" s="225"/>
      <c r="O194" s="124"/>
      <c r="P194" s="132"/>
      <c r="Q194" s="124"/>
      <c r="R194" s="124"/>
      <c r="S194" s="124"/>
      <c r="T194" s="124"/>
      <c r="U194" s="124"/>
      <c r="V194" s="124"/>
      <c r="W194" s="124"/>
      <c r="X194" s="124"/>
      <c r="Y194" s="124"/>
      <c r="Z194" s="135"/>
      <c r="AA194" s="125"/>
    </row>
    <row r="195" spans="1:28" ht="20.100000000000001" customHeight="1" x14ac:dyDescent="0.15">
      <c r="A195" s="97"/>
      <c r="B195" s="97"/>
      <c r="C195" s="117"/>
      <c r="D195" s="118">
        <v>7</v>
      </c>
      <c r="E195" s="116" t="s">
        <v>25</v>
      </c>
      <c r="F195" s="116"/>
      <c r="G195" s="116"/>
      <c r="H195" s="116"/>
      <c r="I195" s="56"/>
      <c r="J195" s="67"/>
      <c r="K195" s="67"/>
      <c r="L195" s="67"/>
      <c r="M195" s="67"/>
      <c r="N195" s="226" t="s">
        <v>26</v>
      </c>
      <c r="O195" s="56"/>
      <c r="P195" s="48"/>
      <c r="Q195" s="48"/>
      <c r="R195" s="48"/>
      <c r="S195" s="227" t="s">
        <v>27</v>
      </c>
      <c r="U195" s="180"/>
      <c r="V195" s="180"/>
      <c r="W195" s="180"/>
      <c r="X195" s="180"/>
      <c r="Y195" s="180"/>
      <c r="Z195" s="223"/>
      <c r="AA195" s="125"/>
      <c r="AB195" s="116"/>
    </row>
    <row r="196" spans="1:28" ht="20.100000000000001" customHeight="1" x14ac:dyDescent="0.15">
      <c r="A196" s="97"/>
      <c r="B196" s="97"/>
      <c r="C196" s="117"/>
      <c r="D196" s="118"/>
      <c r="E196" s="221" t="s">
        <v>28</v>
      </c>
      <c r="F196" s="116"/>
      <c r="G196" s="116"/>
      <c r="H196" s="116"/>
      <c r="I196" s="224"/>
      <c r="J196" s="124" t="str">
        <f>日付例&amp;"　年月日を入力してください。"</f>
        <v>例)2025/4/1、R7/4/1　年月日を入力してください。</v>
      </c>
      <c r="K196" s="124"/>
      <c r="L196" s="124"/>
      <c r="M196" s="132"/>
      <c r="N196" s="225"/>
      <c r="O196" s="124"/>
      <c r="P196" s="132"/>
      <c r="Q196" s="124"/>
      <c r="R196" s="124"/>
      <c r="S196" s="124"/>
      <c r="T196" s="124"/>
      <c r="U196" s="124"/>
      <c r="V196" s="124"/>
      <c r="W196" s="124"/>
      <c r="X196" s="124"/>
      <c r="Y196" s="124"/>
      <c r="Z196" s="135"/>
      <c r="AA196" s="125"/>
    </row>
    <row r="197" spans="1:28" ht="20.100000000000001" customHeight="1" x14ac:dyDescent="0.15">
      <c r="A197" s="97"/>
      <c r="B197" s="97"/>
      <c r="C197" s="117"/>
      <c r="D197" s="118">
        <v>8</v>
      </c>
      <c r="E197" s="228" t="s">
        <v>95</v>
      </c>
      <c r="F197" s="116"/>
      <c r="G197" s="116"/>
      <c r="H197" s="116"/>
      <c r="I197" s="56"/>
      <c r="J197" s="67"/>
      <c r="K197" s="67"/>
      <c r="L197" s="67"/>
      <c r="M197" s="67"/>
      <c r="N197" s="229"/>
      <c r="O197" s="180"/>
      <c r="P197" s="179"/>
      <c r="Q197" s="180"/>
      <c r="R197" s="180"/>
      <c r="S197" s="180"/>
      <c r="T197" s="180"/>
      <c r="U197" s="180"/>
      <c r="V197" s="180"/>
      <c r="W197" s="180"/>
      <c r="X197" s="180"/>
      <c r="Y197" s="180"/>
      <c r="Z197" s="223"/>
      <c r="AA197" s="125"/>
      <c r="AB197" s="116"/>
    </row>
    <row r="198" spans="1:28" ht="20.100000000000001" customHeight="1" x14ac:dyDescent="0.15">
      <c r="A198" s="97"/>
      <c r="B198" s="97"/>
      <c r="C198" s="117"/>
      <c r="D198" s="118"/>
      <c r="E198" s="221" t="s">
        <v>80</v>
      </c>
      <c r="F198" s="116"/>
      <c r="G198" s="116"/>
      <c r="H198" s="116"/>
      <c r="I198" s="230"/>
      <c r="J198" s="124" t="str">
        <f>日付例&amp;"　年月日を入力してください。"</f>
        <v>例)2025/4/1、R7/4/1　年月日を入力してください。</v>
      </c>
      <c r="K198" s="124"/>
      <c r="L198" s="124"/>
      <c r="M198" s="132"/>
      <c r="N198" s="225"/>
      <c r="O198" s="124"/>
      <c r="P198" s="132"/>
      <c r="Q198" s="124"/>
      <c r="R198" s="124"/>
      <c r="X198" s="124"/>
      <c r="Y198" s="124"/>
      <c r="Z198" s="135"/>
      <c r="AA198" s="125"/>
    </row>
    <row r="199" spans="1:28" ht="20.100000000000001" customHeight="1" x14ac:dyDescent="0.15">
      <c r="A199" s="97"/>
      <c r="B199" s="97"/>
      <c r="C199" s="117"/>
      <c r="D199" s="118">
        <v>9</v>
      </c>
      <c r="E199" s="92" t="s">
        <v>104</v>
      </c>
      <c r="I199" s="174"/>
      <c r="J199" s="174"/>
      <c r="K199" s="174"/>
      <c r="L199" s="174"/>
      <c r="M199" s="116"/>
      <c r="N199" s="116"/>
      <c r="O199" s="116"/>
      <c r="P199" s="116"/>
      <c r="Q199" s="116"/>
      <c r="R199" s="116"/>
      <c r="S199" s="116"/>
      <c r="T199" s="116"/>
      <c r="U199" s="116"/>
      <c r="V199" s="116"/>
      <c r="W199" s="116"/>
      <c r="X199" s="116"/>
      <c r="Z199" s="165"/>
    </row>
    <row r="200" spans="1:28" ht="20.100000000000001" customHeight="1" x14ac:dyDescent="0.15">
      <c r="A200" s="97">
        <f>IFERROR(IF(TRIM($I200)="",1001,0),3)</f>
        <v>1001</v>
      </c>
      <c r="B200" s="97"/>
      <c r="C200" s="117"/>
      <c r="E200" s="231" t="s">
        <v>81</v>
      </c>
      <c r="F200" s="232"/>
      <c r="G200" s="232"/>
      <c r="H200" s="233"/>
      <c r="I200" s="46"/>
      <c r="J200" s="74"/>
      <c r="K200" s="74"/>
      <c r="L200" s="74"/>
      <c r="M200" s="75"/>
      <c r="Y200" s="116"/>
      <c r="Z200" s="165"/>
      <c r="AB200" s="116"/>
    </row>
    <row r="201" spans="1:28" ht="20.100000000000001" customHeight="1" x14ac:dyDescent="0.15">
      <c r="A201" s="97">
        <f>IFERROR(IF(TRIM($I201)="",1001,0),3)</f>
        <v>1001</v>
      </c>
      <c r="B201" s="97"/>
      <c r="C201" s="117"/>
      <c r="D201" s="118"/>
      <c r="E201" s="234" t="s">
        <v>82</v>
      </c>
      <c r="F201" s="235"/>
      <c r="G201" s="235"/>
      <c r="H201" s="236"/>
      <c r="I201" s="42"/>
      <c r="J201" s="76"/>
      <c r="K201" s="76"/>
      <c r="L201" s="76"/>
      <c r="M201" s="77"/>
      <c r="Y201" s="116"/>
      <c r="Z201" s="165"/>
      <c r="AB201" s="116"/>
    </row>
    <row r="202" spans="1:28" ht="20.100000000000001" customHeight="1" x14ac:dyDescent="0.15">
      <c r="A202" s="97">
        <f>IFERROR(IF(TRIM($I202)="",1001,0),3)</f>
        <v>1001</v>
      </c>
      <c r="B202" s="97"/>
      <c r="C202" s="117"/>
      <c r="D202" s="118"/>
      <c r="E202" s="237" t="s">
        <v>83</v>
      </c>
      <c r="F202" s="238"/>
      <c r="G202" s="238"/>
      <c r="H202" s="239"/>
      <c r="I202" s="42"/>
      <c r="J202" s="76"/>
      <c r="K202" s="76"/>
      <c r="L202" s="76"/>
      <c r="M202" s="77"/>
      <c r="Y202" s="116"/>
      <c r="Z202" s="165"/>
      <c r="AB202" s="116"/>
    </row>
    <row r="203" spans="1:28" ht="20.100000000000001" customHeight="1" x14ac:dyDescent="0.15">
      <c r="A203" s="97"/>
      <c r="B203" s="97"/>
      <c r="C203" s="117"/>
      <c r="D203" s="118"/>
      <c r="E203" s="234" t="s">
        <v>84</v>
      </c>
      <c r="F203" s="235"/>
      <c r="G203" s="235"/>
      <c r="H203" s="236"/>
      <c r="I203" s="240">
        <f>I200+I201+I202</f>
        <v>0</v>
      </c>
      <c r="J203" s="241"/>
      <c r="K203" s="241"/>
      <c r="L203" s="241"/>
      <c r="M203" s="242"/>
      <c r="Y203" s="116"/>
      <c r="Z203" s="165"/>
    </row>
    <row r="204" spans="1:28" ht="20.100000000000001" customHeight="1" x14ac:dyDescent="0.15">
      <c r="A204" s="97">
        <f>IFERROR(IF(TRIM($I204)="",1001,0),3)</f>
        <v>1001</v>
      </c>
      <c r="B204" s="97"/>
      <c r="C204" s="117"/>
      <c r="D204" s="118"/>
      <c r="E204" s="243" t="s">
        <v>85</v>
      </c>
      <c r="F204" s="244"/>
      <c r="G204" s="244"/>
      <c r="H204" s="245"/>
      <c r="I204" s="78"/>
      <c r="J204" s="79"/>
      <c r="K204" s="79"/>
      <c r="L204" s="79"/>
      <c r="M204" s="80"/>
      <c r="Y204" s="116"/>
      <c r="Z204" s="165"/>
      <c r="AB204" s="116"/>
    </row>
    <row r="205" spans="1:28" ht="20.100000000000001" customHeight="1" x14ac:dyDescent="0.15">
      <c r="A205" s="97"/>
      <c r="B205" s="97"/>
      <c r="C205" s="117"/>
      <c r="D205" s="118"/>
      <c r="E205" s="246"/>
      <c r="F205" s="247"/>
      <c r="G205" s="229"/>
      <c r="H205" s="229"/>
      <c r="I205" s="222"/>
      <c r="J205" s="229"/>
      <c r="K205" s="229"/>
      <c r="Y205" s="116"/>
      <c r="Z205" s="165"/>
    </row>
    <row r="206" spans="1:28" ht="20.100000000000001" customHeight="1" x14ac:dyDescent="0.15">
      <c r="A206" s="97"/>
      <c r="B206" s="97"/>
      <c r="C206" s="117"/>
      <c r="D206" s="118">
        <v>10</v>
      </c>
      <c r="E206" s="92" t="s">
        <v>29</v>
      </c>
      <c r="I206" s="47"/>
      <c r="J206" s="72"/>
      <c r="K206" s="72"/>
      <c r="L206" s="72"/>
      <c r="M206" s="72"/>
      <c r="N206" s="116"/>
      <c r="O206" s="116"/>
      <c r="P206" s="116"/>
      <c r="Q206" s="116"/>
      <c r="R206" s="116"/>
      <c r="S206" s="116"/>
      <c r="T206" s="116"/>
      <c r="U206" s="116"/>
      <c r="V206" s="116"/>
      <c r="W206" s="116"/>
      <c r="X206" s="116"/>
      <c r="Y206" s="116"/>
      <c r="Z206" s="122"/>
      <c r="AB206" s="116"/>
    </row>
    <row r="207" spans="1:28" ht="60" customHeight="1" x14ac:dyDescent="0.15">
      <c r="A207" s="97"/>
      <c r="B207" s="97"/>
      <c r="C207" s="125"/>
      <c r="D207" s="116"/>
      <c r="E207" s="116"/>
      <c r="F207" s="116"/>
      <c r="G207" s="116"/>
      <c r="H207" s="116"/>
      <c r="I207" s="120"/>
      <c r="J207" s="248" t="s">
        <v>99</v>
      </c>
      <c r="K207" s="248"/>
      <c r="L207" s="248"/>
      <c r="M207" s="248"/>
      <c r="N207" s="248"/>
      <c r="O207" s="248"/>
      <c r="P207" s="248"/>
      <c r="Q207" s="248"/>
      <c r="R207" s="248"/>
      <c r="S207" s="248"/>
      <c r="T207" s="248"/>
      <c r="U207" s="248"/>
      <c r="V207" s="248"/>
      <c r="W207" s="248"/>
      <c r="X207" s="248"/>
      <c r="Y207" s="248"/>
      <c r="Z207" s="122"/>
    </row>
    <row r="208" spans="1:28" ht="20.100000000000001" customHeight="1" x14ac:dyDescent="0.15">
      <c r="A208" s="97"/>
      <c r="B208" s="97"/>
      <c r="C208" s="112"/>
      <c r="D208" s="118">
        <v>11</v>
      </c>
      <c r="E208" s="116" t="s">
        <v>30</v>
      </c>
      <c r="F208" s="113"/>
      <c r="G208" s="113"/>
      <c r="H208" s="113"/>
      <c r="I208" s="116"/>
      <c r="J208" s="116"/>
      <c r="K208" s="116"/>
      <c r="L208" s="116"/>
      <c r="M208" s="116"/>
      <c r="N208" s="116"/>
      <c r="O208" s="116"/>
      <c r="P208" s="116"/>
      <c r="Q208" s="116"/>
      <c r="R208" s="116"/>
      <c r="S208" s="116"/>
      <c r="T208" s="116"/>
      <c r="U208" s="116"/>
      <c r="V208" s="116"/>
      <c r="W208" s="116"/>
      <c r="X208" s="116"/>
      <c r="Y208" s="116"/>
      <c r="Z208" s="122"/>
      <c r="AA208" s="125"/>
    </row>
    <row r="209" spans="1:28" ht="20.100000000000001" customHeight="1" x14ac:dyDescent="0.15">
      <c r="A209" s="97"/>
      <c r="B209" s="97"/>
      <c r="C209" s="117"/>
      <c r="D209" s="165"/>
      <c r="E209" s="249" t="s">
        <v>7</v>
      </c>
      <c r="F209" s="250"/>
      <c r="G209" s="250"/>
      <c r="H209" s="251"/>
      <c r="I209" s="252" t="s">
        <v>86</v>
      </c>
      <c r="J209" s="253"/>
      <c r="K209" s="253"/>
      <c r="L209" s="253"/>
      <c r="M209" s="254"/>
      <c r="Z209" s="165"/>
      <c r="AA209" s="125"/>
    </row>
    <row r="210" spans="1:28" ht="20.100000000000001" customHeight="1" x14ac:dyDescent="0.15">
      <c r="A210" s="97"/>
      <c r="B210" s="97"/>
      <c r="C210" s="117"/>
      <c r="D210" s="165"/>
      <c r="E210" s="255" t="s">
        <v>31</v>
      </c>
      <c r="F210" s="256"/>
      <c r="G210" s="256"/>
      <c r="H210" s="257"/>
      <c r="I210" s="46"/>
      <c r="J210" s="17"/>
      <c r="K210" s="17"/>
      <c r="L210" s="17"/>
      <c r="M210" s="18"/>
      <c r="Z210" s="165"/>
      <c r="AA210" s="125"/>
      <c r="AB210" s="116"/>
    </row>
    <row r="211" spans="1:28" ht="20.100000000000001" customHeight="1" x14ac:dyDescent="0.15">
      <c r="A211" s="97"/>
      <c r="B211" s="97"/>
      <c r="C211" s="117"/>
      <c r="D211" s="165"/>
      <c r="E211" s="258" t="s">
        <v>32</v>
      </c>
      <c r="F211" s="259"/>
      <c r="G211" s="259"/>
      <c r="H211" s="260"/>
      <c r="I211" s="42"/>
      <c r="J211" s="13"/>
      <c r="K211" s="13"/>
      <c r="L211" s="13"/>
      <c r="M211" s="14"/>
      <c r="Z211" s="165"/>
      <c r="AA211" s="125"/>
      <c r="AB211" s="116"/>
    </row>
    <row r="212" spans="1:28" ht="20.100000000000001" customHeight="1" x14ac:dyDescent="0.15">
      <c r="A212" s="97"/>
      <c r="B212" s="97"/>
      <c r="C212" s="117"/>
      <c r="D212" s="165"/>
      <c r="E212" s="258" t="s">
        <v>33</v>
      </c>
      <c r="F212" s="259"/>
      <c r="G212" s="259"/>
      <c r="H212" s="260"/>
      <c r="I212" s="42"/>
      <c r="J212" s="13"/>
      <c r="K212" s="13"/>
      <c r="L212" s="13"/>
      <c r="M212" s="14"/>
      <c r="Z212" s="165"/>
      <c r="AA212" s="125"/>
      <c r="AB212" s="116"/>
    </row>
    <row r="213" spans="1:28" ht="20.100000000000001" customHeight="1" thickBot="1" x14ac:dyDescent="0.2">
      <c r="A213" s="97"/>
      <c r="B213" s="97"/>
      <c r="C213" s="117"/>
      <c r="D213" s="165"/>
      <c r="E213" s="261" t="s">
        <v>34</v>
      </c>
      <c r="F213" s="262"/>
      <c r="G213" s="262"/>
      <c r="H213" s="263"/>
      <c r="I213" s="43"/>
      <c r="J213" s="44"/>
      <c r="K213" s="44"/>
      <c r="L213" s="44"/>
      <c r="M213" s="45"/>
      <c r="Z213" s="165"/>
      <c r="AA213" s="125"/>
      <c r="AB213" s="116"/>
    </row>
    <row r="214" spans="1:28" ht="20.100000000000001" customHeight="1" thickTop="1" x14ac:dyDescent="0.15">
      <c r="A214" s="97"/>
      <c r="B214" s="97"/>
      <c r="C214" s="117"/>
      <c r="E214" s="264" t="s">
        <v>87</v>
      </c>
      <c r="F214" s="265"/>
      <c r="G214" s="265"/>
      <c r="H214" s="266"/>
      <c r="I214" s="267">
        <f>I210+I212+I213</f>
        <v>0</v>
      </c>
      <c r="J214" s="268"/>
      <c r="K214" s="268"/>
      <c r="L214" s="268"/>
      <c r="M214" s="269"/>
      <c r="Z214" s="165"/>
      <c r="AA214" s="125"/>
    </row>
    <row r="215" spans="1:28" ht="20.100000000000001" customHeight="1" x14ac:dyDescent="0.15">
      <c r="A215" s="97"/>
      <c r="B215" s="97"/>
      <c r="C215" s="117"/>
      <c r="D215" s="118"/>
      <c r="E215" s="116"/>
      <c r="F215" s="116"/>
      <c r="G215" s="116"/>
      <c r="H215" s="116"/>
      <c r="I215" s="180"/>
      <c r="J215" s="180"/>
      <c r="K215" s="180"/>
      <c r="L215" s="229"/>
      <c r="M215" s="229"/>
      <c r="N215" s="229"/>
      <c r="O215" s="180"/>
      <c r="P215" s="180"/>
      <c r="Q215" s="180"/>
      <c r="R215" s="180"/>
      <c r="S215" s="180"/>
      <c r="T215" s="180"/>
      <c r="U215" s="180"/>
      <c r="V215" s="180"/>
      <c r="W215" s="180"/>
      <c r="X215" s="180"/>
      <c r="Y215" s="180"/>
      <c r="Z215" s="223"/>
      <c r="AA215" s="125"/>
    </row>
    <row r="216" spans="1:28" ht="20.100000000000001" customHeight="1" x14ac:dyDescent="0.15">
      <c r="A216" s="97"/>
      <c r="B216" s="97"/>
      <c r="C216" s="117"/>
      <c r="D216" s="118">
        <v>12</v>
      </c>
      <c r="E216" s="116" t="s">
        <v>35</v>
      </c>
      <c r="F216" s="116"/>
      <c r="G216" s="116"/>
      <c r="H216" s="116"/>
      <c r="I216" s="154"/>
      <c r="Z216" s="165"/>
      <c r="AA216" s="125"/>
    </row>
    <row r="217" spans="1:28" ht="20.100000000000001" customHeight="1" x14ac:dyDescent="0.15">
      <c r="A217" s="97"/>
      <c r="B217" s="97"/>
      <c r="C217" s="117"/>
      <c r="D217" s="165"/>
      <c r="E217" s="249" t="s">
        <v>7</v>
      </c>
      <c r="F217" s="250"/>
      <c r="G217" s="250"/>
      <c r="H217" s="251"/>
      <c r="I217" s="252" t="s">
        <v>88</v>
      </c>
      <c r="J217" s="253"/>
      <c r="K217" s="253"/>
      <c r="L217" s="253"/>
      <c r="M217" s="254"/>
      <c r="Z217" s="165"/>
      <c r="AA217" s="125"/>
    </row>
    <row r="218" spans="1:28" ht="20.100000000000001" customHeight="1" x14ac:dyDescent="0.15">
      <c r="A218" s="97"/>
      <c r="B218" s="97"/>
      <c r="C218" s="117"/>
      <c r="D218" s="118"/>
      <c r="E218" s="270" t="s">
        <v>89</v>
      </c>
      <c r="F218" s="271"/>
      <c r="G218" s="271"/>
      <c r="H218" s="272"/>
      <c r="I218" s="46"/>
      <c r="J218" s="17"/>
      <c r="K218" s="17"/>
      <c r="L218" s="17"/>
      <c r="M218" s="18"/>
      <c r="N218" s="92" t="s">
        <v>90</v>
      </c>
      <c r="Z218" s="165"/>
      <c r="AA218" s="125"/>
      <c r="AB218" s="116"/>
    </row>
    <row r="219" spans="1:28" ht="20.100000000000001" customHeight="1" thickBot="1" x14ac:dyDescent="0.2">
      <c r="A219" s="97"/>
      <c r="B219" s="97"/>
      <c r="C219" s="117"/>
      <c r="D219" s="118"/>
      <c r="E219" s="273" t="s">
        <v>91</v>
      </c>
      <c r="F219" s="274"/>
      <c r="G219" s="274"/>
      <c r="H219" s="275"/>
      <c r="I219" s="43"/>
      <c r="J219" s="44"/>
      <c r="K219" s="44"/>
      <c r="L219" s="44"/>
      <c r="M219" s="45"/>
      <c r="N219" s="92" t="s">
        <v>90</v>
      </c>
      <c r="Z219" s="165"/>
      <c r="AA219" s="125"/>
      <c r="AB219" s="116"/>
    </row>
    <row r="220" spans="1:28" ht="20.100000000000001" customHeight="1" thickTop="1" x14ac:dyDescent="0.15">
      <c r="A220" s="97"/>
      <c r="B220" s="97"/>
      <c r="C220" s="117"/>
      <c r="D220" s="118"/>
      <c r="E220" s="276" t="s">
        <v>36</v>
      </c>
      <c r="F220" s="277"/>
      <c r="G220" s="277"/>
      <c r="H220" s="278"/>
      <c r="I220" s="279" t="str">
        <f>IFERROR(ROUND(I218*100/I219,1),"")</f>
        <v/>
      </c>
      <c r="J220" s="280"/>
      <c r="K220" s="280"/>
      <c r="L220" s="280"/>
      <c r="M220" s="281"/>
      <c r="N220" s="92" t="s">
        <v>11</v>
      </c>
      <c r="Z220" s="165"/>
      <c r="AA220" s="125"/>
    </row>
    <row r="221" spans="1:28" ht="20.100000000000001" customHeight="1" x14ac:dyDescent="0.15">
      <c r="A221" s="97"/>
      <c r="B221" s="97"/>
      <c r="C221" s="117"/>
      <c r="D221" s="118"/>
      <c r="E221" s="180"/>
      <c r="F221" s="180"/>
      <c r="G221" s="180"/>
      <c r="H221" s="180"/>
      <c r="I221" s="180"/>
      <c r="J221" s="180"/>
      <c r="K221" s="180"/>
      <c r="L221" s="180"/>
      <c r="M221" s="180"/>
      <c r="N221" s="180"/>
      <c r="O221" s="180"/>
      <c r="P221" s="180"/>
      <c r="Q221" s="180"/>
      <c r="R221" s="180"/>
      <c r="S221" s="180"/>
      <c r="T221" s="180"/>
      <c r="U221" s="180"/>
      <c r="V221" s="180"/>
      <c r="W221" s="180"/>
      <c r="X221" s="180"/>
      <c r="Y221" s="180"/>
      <c r="Z221" s="223"/>
      <c r="AA221" s="125"/>
    </row>
    <row r="222" spans="1:28" ht="20.100000000000001" customHeight="1" x14ac:dyDescent="0.15">
      <c r="A222" s="97"/>
      <c r="B222" s="97"/>
      <c r="C222" s="136"/>
      <c r="D222" s="137"/>
      <c r="E222" s="137"/>
      <c r="F222" s="137"/>
      <c r="G222" s="137"/>
      <c r="H222" s="137"/>
      <c r="I222" s="137"/>
      <c r="J222" s="138"/>
      <c r="K222" s="138"/>
      <c r="L222" s="138"/>
      <c r="M222" s="161"/>
      <c r="N222" s="138"/>
      <c r="O222" s="138"/>
      <c r="P222" s="161"/>
      <c r="Q222" s="138"/>
      <c r="R222" s="138"/>
      <c r="S222" s="138"/>
      <c r="T222" s="138"/>
      <c r="U222" s="138"/>
      <c r="V222" s="138"/>
      <c r="W222" s="138"/>
      <c r="X222" s="138"/>
      <c r="Y222" s="138"/>
      <c r="Z222" s="282"/>
      <c r="AA222" s="125"/>
    </row>
    <row r="223" spans="1:28" ht="20.100000000000001" customHeight="1" x14ac:dyDescent="0.15">
      <c r="A223" s="97"/>
      <c r="B223" s="97"/>
      <c r="C223" s="116"/>
      <c r="D223" s="116"/>
      <c r="E223" s="116"/>
      <c r="F223" s="116"/>
      <c r="G223" s="116"/>
      <c r="H223" s="116"/>
      <c r="I223" s="116"/>
      <c r="J223" s="142"/>
      <c r="K223" s="142"/>
      <c r="L223" s="142"/>
      <c r="M223" s="162"/>
      <c r="N223" s="142"/>
      <c r="O223" s="142"/>
      <c r="P223" s="162"/>
      <c r="Q223" s="142"/>
      <c r="R223" s="142"/>
      <c r="S223" s="142"/>
      <c r="T223" s="142"/>
      <c r="U223" s="142"/>
      <c r="V223" s="142"/>
      <c r="W223" s="142"/>
      <c r="X223" s="142"/>
      <c r="Y223" s="142"/>
      <c r="Z223" s="142"/>
      <c r="AA223" s="142"/>
    </row>
    <row r="224" spans="1:28" ht="20.100000000000001" customHeight="1" x14ac:dyDescent="0.15">
      <c r="A224" s="108"/>
      <c r="B224" s="97"/>
      <c r="C224" s="116"/>
      <c r="D224" s="116"/>
      <c r="E224" s="116"/>
      <c r="F224" s="116"/>
      <c r="G224" s="116"/>
      <c r="H224" s="116"/>
      <c r="I224" s="142"/>
      <c r="J224" s="116"/>
      <c r="K224" s="116"/>
      <c r="L224" s="153"/>
      <c r="M224" s="116"/>
      <c r="N224" s="116"/>
      <c r="O224" s="116"/>
      <c r="P224" s="116"/>
      <c r="Q224" s="116"/>
      <c r="R224" s="116"/>
      <c r="S224" s="116"/>
      <c r="T224" s="116"/>
      <c r="U224" s="116"/>
      <c r="V224" s="116"/>
      <c r="W224" s="116"/>
      <c r="X224" s="116"/>
      <c r="Y224" s="116"/>
      <c r="Z224" s="116"/>
    </row>
    <row r="225" spans="1:29" ht="20.100000000000001" customHeight="1" x14ac:dyDescent="0.15">
      <c r="A225" s="108"/>
      <c r="B225" s="97"/>
      <c r="C225" s="109" t="s">
        <v>38</v>
      </c>
      <c r="D225" s="110"/>
      <c r="E225" s="110"/>
      <c r="F225" s="110"/>
      <c r="G225" s="110"/>
      <c r="H225" s="110"/>
      <c r="I225" s="111"/>
      <c r="L225" s="143"/>
    </row>
    <row r="226" spans="1:29" ht="20.100000000000001" customHeight="1" x14ac:dyDescent="0.15">
      <c r="A226" s="108"/>
      <c r="B226" s="97"/>
      <c r="C226" s="112"/>
      <c r="D226" s="113"/>
      <c r="E226" s="113"/>
      <c r="F226" s="113"/>
      <c r="G226" s="113"/>
      <c r="H226" s="113"/>
      <c r="I226" s="113"/>
      <c r="J226" s="114"/>
      <c r="K226" s="114"/>
      <c r="L226" s="157"/>
      <c r="M226" s="157"/>
      <c r="N226" s="114"/>
      <c r="O226" s="114"/>
      <c r="P226" s="114"/>
      <c r="Q226" s="114"/>
      <c r="R226" s="114"/>
      <c r="S226" s="114"/>
      <c r="T226" s="114"/>
      <c r="U226" s="114"/>
      <c r="V226" s="114"/>
      <c r="W226" s="114"/>
      <c r="X226" s="114"/>
      <c r="Y226" s="114"/>
      <c r="Z226" s="115"/>
    </row>
    <row r="227" spans="1:29" ht="20.100000000000001" hidden="1" customHeight="1" x14ac:dyDescent="0.15">
      <c r="A227" s="108"/>
      <c r="B227" s="97"/>
      <c r="C227" s="112"/>
      <c r="D227" s="113"/>
      <c r="E227" s="113"/>
      <c r="F227" s="113"/>
      <c r="G227" s="113"/>
      <c r="H227" s="113"/>
      <c r="I227" s="113"/>
      <c r="J227" s="116"/>
      <c r="K227" s="116"/>
      <c r="L227" s="153"/>
      <c r="M227" s="153"/>
      <c r="N227" s="116"/>
      <c r="O227" s="116"/>
      <c r="P227" s="116"/>
      <c r="Q227" s="116"/>
      <c r="R227" s="116"/>
      <c r="S227" s="116"/>
      <c r="T227" s="116"/>
      <c r="U227" s="116"/>
      <c r="V227" s="116"/>
      <c r="W227" s="116"/>
      <c r="X227" s="116"/>
      <c r="Y227" s="116"/>
      <c r="Z227" s="122"/>
    </row>
    <row r="228" spans="1:29" ht="20.100000000000001" customHeight="1" x14ac:dyDescent="0.15">
      <c r="A228" s="108"/>
      <c r="B228" s="97"/>
      <c r="C228" s="117"/>
      <c r="D228" s="118">
        <v>1</v>
      </c>
      <c r="E228" s="92" t="s">
        <v>2</v>
      </c>
      <c r="J228" s="123"/>
      <c r="K228" s="123"/>
      <c r="L228" s="160"/>
      <c r="M228" s="123"/>
      <c r="N228" s="123"/>
      <c r="O228" s="160"/>
      <c r="P228" s="123"/>
      <c r="Q228" s="123"/>
      <c r="R228" s="160"/>
      <c r="S228" s="123"/>
      <c r="T228" s="123"/>
      <c r="U228" s="123"/>
      <c r="V228" s="123"/>
      <c r="W228" s="123"/>
      <c r="X228" s="123"/>
      <c r="Y228" s="123"/>
      <c r="Z228" s="122"/>
    </row>
    <row r="229" spans="1:29" ht="20.100000000000001" customHeight="1" x14ac:dyDescent="0.15">
      <c r="A229" s="108"/>
      <c r="B229" s="97"/>
      <c r="C229" s="117"/>
      <c r="D229" s="118"/>
      <c r="E229" s="283" t="s">
        <v>3</v>
      </c>
      <c r="F229" s="284"/>
      <c r="G229" s="284"/>
      <c r="H229" s="285"/>
      <c r="I229" s="46"/>
      <c r="J229" s="17"/>
      <c r="K229" s="17"/>
      <c r="L229" s="17"/>
      <c r="M229" s="18"/>
      <c r="P229" s="286"/>
      <c r="Q229" s="286"/>
      <c r="R229" s="286"/>
      <c r="S229" s="123"/>
      <c r="T229" s="123"/>
      <c r="U229" s="123"/>
      <c r="V229" s="123"/>
      <c r="W229" s="123"/>
      <c r="X229" s="123"/>
      <c r="Y229" s="123"/>
      <c r="Z229" s="122"/>
      <c r="AB229" s="116"/>
    </row>
    <row r="230" spans="1:29" ht="20.100000000000001" customHeight="1" x14ac:dyDescent="0.15">
      <c r="A230" s="108"/>
      <c r="B230" s="97"/>
      <c r="C230" s="112"/>
      <c r="D230" s="118"/>
      <c r="E230" s="287" t="s">
        <v>4</v>
      </c>
      <c r="F230" s="288"/>
      <c r="G230" s="288"/>
      <c r="H230" s="289"/>
      <c r="I230" s="42"/>
      <c r="J230" s="13"/>
      <c r="K230" s="13"/>
      <c r="L230" s="13"/>
      <c r="M230" s="14"/>
      <c r="P230" s="286"/>
      <c r="Q230" s="286"/>
      <c r="R230" s="286"/>
      <c r="S230" s="180"/>
      <c r="T230" s="229"/>
      <c r="U230" s="229"/>
      <c r="V230" s="229"/>
      <c r="W230" s="229"/>
      <c r="X230" s="229"/>
      <c r="Y230" s="229"/>
      <c r="Z230" s="122"/>
      <c r="AB230" s="116"/>
    </row>
    <row r="231" spans="1:29" ht="20.100000000000001" customHeight="1" thickBot="1" x14ac:dyDescent="0.2">
      <c r="A231" s="108"/>
      <c r="B231" s="97"/>
      <c r="C231" s="112"/>
      <c r="D231" s="118"/>
      <c r="E231" s="290" t="s">
        <v>5</v>
      </c>
      <c r="F231" s="291"/>
      <c r="G231" s="291"/>
      <c r="H231" s="292"/>
      <c r="I231" s="43"/>
      <c r="J231" s="44"/>
      <c r="K231" s="44"/>
      <c r="L231" s="44"/>
      <c r="M231" s="45"/>
      <c r="P231" s="286"/>
      <c r="Q231" s="286"/>
      <c r="R231" s="286"/>
      <c r="S231" s="180"/>
      <c r="T231" s="180"/>
      <c r="U231" s="180"/>
      <c r="V231" s="180"/>
      <c r="W231" s="180"/>
      <c r="X231" s="180"/>
      <c r="Y231" s="180"/>
      <c r="Z231" s="122"/>
      <c r="AB231" s="116"/>
    </row>
    <row r="232" spans="1:29" ht="20.100000000000001" customHeight="1" thickTop="1" x14ac:dyDescent="0.15">
      <c r="A232" s="108"/>
      <c r="B232" s="97"/>
      <c r="C232" s="117"/>
      <c r="D232" s="118"/>
      <c r="E232" s="293" t="s">
        <v>6</v>
      </c>
      <c r="F232" s="294"/>
      <c r="G232" s="294"/>
      <c r="H232" s="295"/>
      <c r="I232" s="296">
        <f>I229+I230+I231</f>
        <v>0</v>
      </c>
      <c r="J232" s="297"/>
      <c r="K232" s="297"/>
      <c r="L232" s="297"/>
      <c r="M232" s="298"/>
      <c r="P232" s="286"/>
      <c r="Q232" s="286"/>
      <c r="R232" s="286"/>
      <c r="S232" s="180"/>
      <c r="T232" s="123"/>
      <c r="U232" s="123"/>
      <c r="V232" s="123"/>
      <c r="W232" s="123"/>
      <c r="X232" s="123"/>
      <c r="Y232" s="123"/>
      <c r="Z232" s="122"/>
    </row>
    <row r="233" spans="1:29" ht="20.100000000000001" customHeight="1" x14ac:dyDescent="0.15">
      <c r="A233" s="108"/>
      <c r="B233" s="97"/>
      <c r="C233" s="117"/>
      <c r="D233" s="118"/>
      <c r="E233" s="286"/>
      <c r="F233" s="286"/>
      <c r="G233" s="286"/>
      <c r="H233" s="286"/>
      <c r="I233" s="286"/>
      <c r="J233" s="286"/>
      <c r="K233" s="286"/>
      <c r="L233" s="286"/>
      <c r="M233" s="286"/>
      <c r="N233" s="286"/>
      <c r="O233" s="286"/>
      <c r="P233" s="286"/>
      <c r="Q233" s="286"/>
      <c r="R233" s="286"/>
      <c r="S233" s="180"/>
      <c r="T233" s="123"/>
      <c r="U233" s="123"/>
      <c r="V233" s="123"/>
      <c r="W233" s="123"/>
      <c r="X233" s="123"/>
      <c r="Y233" s="123"/>
      <c r="Z233" s="122"/>
    </row>
    <row r="234" spans="1:29" ht="20.100000000000001" customHeight="1" x14ac:dyDescent="0.15">
      <c r="A234" s="108"/>
      <c r="B234" s="97"/>
      <c r="C234" s="117"/>
      <c r="D234" s="118">
        <v>2</v>
      </c>
      <c r="E234" s="92" t="s">
        <v>406</v>
      </c>
      <c r="J234" s="123"/>
      <c r="K234" s="123"/>
      <c r="L234" s="160"/>
      <c r="M234" s="123"/>
      <c r="N234" s="123"/>
      <c r="O234" s="160"/>
      <c r="P234" s="123"/>
      <c r="Q234" s="123"/>
      <c r="R234" s="160"/>
      <c r="S234" s="123"/>
      <c r="T234" s="123"/>
      <c r="U234" s="123"/>
      <c r="V234" s="123"/>
      <c r="W234" s="123"/>
      <c r="X234" s="123"/>
      <c r="Y234" s="123"/>
      <c r="Z234" s="122"/>
    </row>
    <row r="235" spans="1:29" ht="69.95" customHeight="1" x14ac:dyDescent="0.15">
      <c r="A235" s="108"/>
      <c r="B235" s="97"/>
      <c r="C235" s="112"/>
      <c r="E235" s="299" t="s">
        <v>454</v>
      </c>
      <c r="F235" s="299"/>
      <c r="G235" s="299"/>
      <c r="H235" s="299"/>
      <c r="I235" s="299"/>
      <c r="J235" s="299"/>
      <c r="K235" s="299"/>
      <c r="L235" s="299"/>
      <c r="M235" s="299"/>
      <c r="N235" s="299"/>
      <c r="O235" s="299"/>
      <c r="P235" s="299"/>
      <c r="Q235" s="299"/>
      <c r="R235" s="299"/>
      <c r="S235" s="299"/>
      <c r="T235" s="299"/>
      <c r="U235" s="299"/>
      <c r="V235" s="299"/>
      <c r="W235" s="299"/>
      <c r="X235" s="299"/>
      <c r="Y235" s="299"/>
      <c r="Z235" s="122"/>
    </row>
    <row r="236" spans="1:29" ht="20.100000000000001" customHeight="1" x14ac:dyDescent="0.15">
      <c r="A236" s="108">
        <f>IFERROR(IF(OR(COUNTIF($J239:$J526,"①")&lt;&gt;1,COUNTIF($J239:$J526,"②")&gt;1,COUNTIF($J239:$J526,"③")&gt;1,COUNTIF($J239:$J526,"④")&gt;1,COUNTIF($J239:$J526,"⑤")&gt;1),1001,0),3)</f>
        <v>1001</v>
      </c>
      <c r="B236" s="376"/>
      <c r="C236" s="112"/>
      <c r="E236" s="96" t="s">
        <v>413</v>
      </c>
      <c r="Z236" s="122"/>
    </row>
    <row r="237" spans="1:29" ht="20.100000000000001" customHeight="1" x14ac:dyDescent="0.15">
      <c r="B237" s="165"/>
      <c r="E237" s="301" t="s">
        <v>419</v>
      </c>
      <c r="F237" s="302"/>
      <c r="G237" s="302"/>
      <c r="H237" s="302"/>
      <c r="I237" s="302"/>
      <c r="J237" s="302"/>
      <c r="K237" s="302"/>
      <c r="L237" s="302"/>
      <c r="M237" s="302"/>
      <c r="N237" s="302"/>
      <c r="O237" s="302"/>
      <c r="P237" s="302"/>
      <c r="Q237" s="302"/>
      <c r="R237" s="302"/>
      <c r="S237" s="303"/>
      <c r="T237" s="304" t="s">
        <v>422</v>
      </c>
      <c r="U237" s="305"/>
      <c r="V237" s="305"/>
      <c r="W237" s="305"/>
      <c r="X237" s="305"/>
      <c r="Y237" s="306"/>
      <c r="Z237" s="165"/>
    </row>
    <row r="238" spans="1:29" ht="30" customHeight="1" x14ac:dyDescent="0.15">
      <c r="B238" s="165"/>
      <c r="E238" s="307" t="s">
        <v>423</v>
      </c>
      <c r="F238" s="308" t="s">
        <v>424</v>
      </c>
      <c r="G238" s="308"/>
      <c r="H238" s="308"/>
      <c r="I238" s="308"/>
      <c r="J238" s="309" t="s">
        <v>455</v>
      </c>
      <c r="K238" s="308" t="s">
        <v>425</v>
      </c>
      <c r="L238" s="308"/>
      <c r="M238" s="308"/>
      <c r="N238" s="308"/>
      <c r="O238" s="310" t="s">
        <v>420</v>
      </c>
      <c r="P238" s="311" t="s">
        <v>421</v>
      </c>
      <c r="Q238" s="312"/>
      <c r="R238" s="312"/>
      <c r="S238" s="313"/>
      <c r="T238" s="309" t="s">
        <v>426</v>
      </c>
      <c r="U238" s="314" t="s">
        <v>451</v>
      </c>
      <c r="V238" s="315"/>
      <c r="W238" s="314" t="s">
        <v>427</v>
      </c>
      <c r="X238" s="316"/>
      <c r="Y238" s="317"/>
      <c r="Z238" s="165"/>
      <c r="AB238" s="92" t="s">
        <v>459</v>
      </c>
      <c r="AC238" s="92" t="s">
        <v>458</v>
      </c>
    </row>
    <row r="239" spans="1:29" ht="20.100000000000001" customHeight="1" x14ac:dyDescent="0.15">
      <c r="A239" s="300">
        <f>IFERROR(IF(NOT(OR(AND(TRIM($J239)&lt;&gt;"", $AB239 &gt;0),AND(TRIM($J239)="", $AB239 =0))),1001,0),3)</f>
        <v>0</v>
      </c>
      <c r="B239" s="165"/>
      <c r="E239" s="318">
        <v>1010</v>
      </c>
      <c r="F239" s="319" t="s">
        <v>109</v>
      </c>
      <c r="G239" s="320"/>
      <c r="H239" s="320"/>
      <c r="I239" s="320"/>
      <c r="J239" s="22"/>
      <c r="K239" s="321" t="s">
        <v>110</v>
      </c>
      <c r="L239" s="322"/>
      <c r="M239" s="322"/>
      <c r="N239" s="323"/>
      <c r="O239" s="4"/>
      <c r="P239" s="324"/>
      <c r="Q239" s="324"/>
      <c r="R239" s="324"/>
      <c r="S239" s="324"/>
      <c r="T239" s="5"/>
      <c r="U239" s="16"/>
      <c r="V239" s="23"/>
      <c r="W239" s="16"/>
      <c r="X239" s="17"/>
      <c r="Y239" s="18"/>
      <c r="Z239" s="165"/>
      <c r="AB239" s="325">
        <f>COUNTIF($O239:$O246,"○")</f>
        <v>0</v>
      </c>
      <c r="AC239" s="326" t="b">
        <f>A239&lt;&gt;0</f>
        <v>0</v>
      </c>
    </row>
    <row r="240" spans="1:29" ht="20.100000000000001" customHeight="1" x14ac:dyDescent="0.15">
      <c r="B240" s="165"/>
      <c r="E240" s="327"/>
      <c r="F240" s="319"/>
      <c r="G240" s="320"/>
      <c r="H240" s="320"/>
      <c r="I240" s="320"/>
      <c r="J240" s="20"/>
      <c r="K240" s="328" t="s">
        <v>111</v>
      </c>
      <c r="L240" s="329"/>
      <c r="M240" s="329"/>
      <c r="N240" s="330"/>
      <c r="O240" s="2"/>
      <c r="P240" s="324"/>
      <c r="Q240" s="324"/>
      <c r="R240" s="324"/>
      <c r="S240" s="324"/>
      <c r="T240" s="3"/>
      <c r="U240" s="12"/>
      <c r="V240" s="15"/>
      <c r="W240" s="12"/>
      <c r="X240" s="13"/>
      <c r="Y240" s="14"/>
      <c r="Z240" s="165"/>
      <c r="AC240" s="300" t="b">
        <f>AC239</f>
        <v>0</v>
      </c>
    </row>
    <row r="241" spans="1:29" ht="20.100000000000001" customHeight="1" x14ac:dyDescent="0.15">
      <c r="B241" s="165"/>
      <c r="E241" s="327"/>
      <c r="F241" s="319"/>
      <c r="G241" s="320"/>
      <c r="H241" s="320"/>
      <c r="I241" s="320"/>
      <c r="J241" s="20"/>
      <c r="K241" s="328" t="s">
        <v>112</v>
      </c>
      <c r="L241" s="329"/>
      <c r="M241" s="329"/>
      <c r="N241" s="330"/>
      <c r="O241" s="2"/>
      <c r="P241" s="324"/>
      <c r="Q241" s="324"/>
      <c r="R241" s="324"/>
      <c r="S241" s="324"/>
      <c r="T241" s="3"/>
      <c r="U241" s="12"/>
      <c r="V241" s="15"/>
      <c r="W241" s="12"/>
      <c r="X241" s="13"/>
      <c r="Y241" s="14"/>
      <c r="Z241" s="165"/>
      <c r="AC241" s="300" t="b">
        <f t="shared" ref="AC241:AC246" si="0">AC240</f>
        <v>0</v>
      </c>
    </row>
    <row r="242" spans="1:29" ht="20.100000000000001" customHeight="1" x14ac:dyDescent="0.15">
      <c r="B242" s="165"/>
      <c r="E242" s="327"/>
      <c r="F242" s="319"/>
      <c r="G242" s="320"/>
      <c r="H242" s="320"/>
      <c r="I242" s="320"/>
      <c r="J242" s="20"/>
      <c r="K242" s="328" t="s">
        <v>39</v>
      </c>
      <c r="L242" s="329"/>
      <c r="M242" s="329"/>
      <c r="N242" s="330"/>
      <c r="O242" s="2"/>
      <c r="P242" s="324"/>
      <c r="Q242" s="324"/>
      <c r="R242" s="324"/>
      <c r="S242" s="324"/>
      <c r="T242" s="3"/>
      <c r="U242" s="12"/>
      <c r="V242" s="15"/>
      <c r="W242" s="12"/>
      <c r="X242" s="13"/>
      <c r="Y242" s="14"/>
      <c r="Z242" s="165"/>
      <c r="AC242" s="300" t="b">
        <f t="shared" si="0"/>
        <v>0</v>
      </c>
    </row>
    <row r="243" spans="1:29" ht="20.100000000000001" customHeight="1" x14ac:dyDescent="0.15">
      <c r="B243" s="165"/>
      <c r="E243" s="327"/>
      <c r="F243" s="319"/>
      <c r="G243" s="320"/>
      <c r="H243" s="320"/>
      <c r="I243" s="320"/>
      <c r="J243" s="20"/>
      <c r="K243" s="328" t="s">
        <v>113</v>
      </c>
      <c r="L243" s="329"/>
      <c r="M243" s="329"/>
      <c r="N243" s="330"/>
      <c r="O243" s="2"/>
      <c r="P243" s="324"/>
      <c r="Q243" s="324"/>
      <c r="R243" s="324"/>
      <c r="S243" s="324"/>
      <c r="T243" s="3"/>
      <c r="U243" s="12"/>
      <c r="V243" s="15"/>
      <c r="W243" s="12"/>
      <c r="X243" s="13"/>
      <c r="Y243" s="14"/>
      <c r="Z243" s="165"/>
      <c r="AC243" s="300" t="b">
        <f t="shared" si="0"/>
        <v>0</v>
      </c>
    </row>
    <row r="244" spans="1:29" ht="20.100000000000001" customHeight="1" x14ac:dyDescent="0.15">
      <c r="B244" s="165"/>
      <c r="E244" s="327"/>
      <c r="F244" s="319"/>
      <c r="G244" s="320"/>
      <c r="H244" s="320"/>
      <c r="I244" s="320"/>
      <c r="J244" s="20"/>
      <c r="K244" s="328" t="s">
        <v>114</v>
      </c>
      <c r="L244" s="329"/>
      <c r="M244" s="329"/>
      <c r="N244" s="330"/>
      <c r="O244" s="2"/>
      <c r="P244" s="324"/>
      <c r="Q244" s="324"/>
      <c r="R244" s="324"/>
      <c r="S244" s="324"/>
      <c r="T244" s="3"/>
      <c r="U244" s="12"/>
      <c r="V244" s="15"/>
      <c r="W244" s="12"/>
      <c r="X244" s="13"/>
      <c r="Y244" s="14"/>
      <c r="Z244" s="165"/>
      <c r="AC244" s="300" t="b">
        <f t="shared" si="0"/>
        <v>0</v>
      </c>
    </row>
    <row r="245" spans="1:29" ht="20.100000000000001" customHeight="1" x14ac:dyDescent="0.15">
      <c r="B245" s="165"/>
      <c r="E245" s="327"/>
      <c r="F245" s="319"/>
      <c r="G245" s="320"/>
      <c r="H245" s="320"/>
      <c r="I245" s="320"/>
      <c r="J245" s="20"/>
      <c r="K245" s="328" t="s">
        <v>405</v>
      </c>
      <c r="L245" s="329"/>
      <c r="M245" s="329"/>
      <c r="N245" s="330"/>
      <c r="O245" s="2"/>
      <c r="P245" s="324"/>
      <c r="Q245" s="324"/>
      <c r="R245" s="324"/>
      <c r="S245" s="324"/>
      <c r="T245" s="3"/>
      <c r="U245" s="12"/>
      <c r="V245" s="15"/>
      <c r="W245" s="12"/>
      <c r="X245" s="13"/>
      <c r="Y245" s="14"/>
      <c r="Z245" s="165"/>
      <c r="AC245" s="300" t="b">
        <f t="shared" si="0"/>
        <v>0</v>
      </c>
    </row>
    <row r="246" spans="1:29" ht="20.100000000000001" customHeight="1" x14ac:dyDescent="0.15">
      <c r="B246" s="165"/>
      <c r="E246" s="327"/>
      <c r="F246" s="331"/>
      <c r="G246" s="332"/>
      <c r="H246" s="332"/>
      <c r="I246" s="332"/>
      <c r="J246" s="21"/>
      <c r="K246" s="328" t="s">
        <v>115</v>
      </c>
      <c r="L246" s="329"/>
      <c r="M246" s="329"/>
      <c r="N246" s="330"/>
      <c r="O246" s="2"/>
      <c r="P246" s="324"/>
      <c r="Q246" s="324"/>
      <c r="R246" s="324"/>
      <c r="S246" s="324"/>
      <c r="T246" s="3"/>
      <c r="U246" s="12"/>
      <c r="V246" s="15"/>
      <c r="W246" s="12"/>
      <c r="X246" s="13"/>
      <c r="Y246" s="14"/>
      <c r="Z246" s="165"/>
      <c r="AC246" s="300" t="b">
        <f t="shared" si="0"/>
        <v>0</v>
      </c>
    </row>
    <row r="247" spans="1:29" ht="20.100000000000001" customHeight="1" x14ac:dyDescent="0.15">
      <c r="A247" s="300">
        <f>IFERROR(IF(NOT(OR(AND(TRIM($J247)&lt;&gt;"", $AB247 &gt;0),AND(TRIM($J247)="", $AB247 =0))),1001,0),3)</f>
        <v>0</v>
      </c>
      <c r="B247" s="165"/>
      <c r="E247" s="333">
        <v>1020</v>
      </c>
      <c r="F247" s="334" t="s">
        <v>116</v>
      </c>
      <c r="G247" s="335"/>
      <c r="H247" s="335"/>
      <c r="I247" s="335"/>
      <c r="J247" s="19"/>
      <c r="K247" s="328" t="s">
        <v>117</v>
      </c>
      <c r="L247" s="329"/>
      <c r="M247" s="329"/>
      <c r="N247" s="330"/>
      <c r="O247" s="2"/>
      <c r="P247" s="324"/>
      <c r="Q247" s="324"/>
      <c r="R247" s="324"/>
      <c r="S247" s="324"/>
      <c r="T247" s="3"/>
      <c r="U247" s="12"/>
      <c r="V247" s="15"/>
      <c r="W247" s="12"/>
      <c r="X247" s="13"/>
      <c r="Y247" s="14"/>
      <c r="Z247" s="165"/>
      <c r="AB247" s="325">
        <f>COUNTIF($O247:$O251,"○")</f>
        <v>0</v>
      </c>
      <c r="AC247" s="326" t="b">
        <f>A247&lt;&gt;0</f>
        <v>0</v>
      </c>
    </row>
    <row r="248" spans="1:29" ht="20.100000000000001" customHeight="1" x14ac:dyDescent="0.15">
      <c r="B248" s="165"/>
      <c r="E248" s="333"/>
      <c r="F248" s="336"/>
      <c r="G248" s="337"/>
      <c r="H248" s="337"/>
      <c r="I248" s="337"/>
      <c r="J248" s="20"/>
      <c r="K248" s="328" t="s">
        <v>118</v>
      </c>
      <c r="L248" s="329"/>
      <c r="M248" s="329"/>
      <c r="N248" s="330"/>
      <c r="O248" s="2"/>
      <c r="P248" s="324"/>
      <c r="Q248" s="324"/>
      <c r="R248" s="324"/>
      <c r="S248" s="324"/>
      <c r="T248" s="3"/>
      <c r="U248" s="12"/>
      <c r="V248" s="15"/>
      <c r="W248" s="12"/>
      <c r="X248" s="13"/>
      <c r="Y248" s="14"/>
      <c r="Z248" s="165"/>
      <c r="AC248" s="300" t="b">
        <f>AC247</f>
        <v>0</v>
      </c>
    </row>
    <row r="249" spans="1:29" ht="20.100000000000001" customHeight="1" x14ac:dyDescent="0.15">
      <c r="B249" s="165"/>
      <c r="E249" s="333"/>
      <c r="F249" s="336"/>
      <c r="G249" s="337"/>
      <c r="H249" s="337"/>
      <c r="I249" s="337"/>
      <c r="J249" s="20"/>
      <c r="K249" s="328" t="s">
        <v>119</v>
      </c>
      <c r="L249" s="329"/>
      <c r="M249" s="329"/>
      <c r="N249" s="330"/>
      <c r="O249" s="2"/>
      <c r="P249" s="324"/>
      <c r="Q249" s="324"/>
      <c r="R249" s="324"/>
      <c r="S249" s="324"/>
      <c r="T249" s="3"/>
      <c r="U249" s="12"/>
      <c r="V249" s="15"/>
      <c r="W249" s="12"/>
      <c r="X249" s="13"/>
      <c r="Y249" s="14"/>
      <c r="Z249" s="165"/>
      <c r="AC249" s="300" t="b">
        <f t="shared" ref="AC249:AC251" si="1">AC248</f>
        <v>0</v>
      </c>
    </row>
    <row r="250" spans="1:29" ht="20.100000000000001" customHeight="1" x14ac:dyDescent="0.15">
      <c r="B250" s="165"/>
      <c r="E250" s="333"/>
      <c r="F250" s="336"/>
      <c r="G250" s="337"/>
      <c r="H250" s="337"/>
      <c r="I250" s="337"/>
      <c r="J250" s="20"/>
      <c r="K250" s="328" t="s">
        <v>120</v>
      </c>
      <c r="L250" s="329"/>
      <c r="M250" s="329"/>
      <c r="N250" s="330"/>
      <c r="O250" s="2"/>
      <c r="P250" s="324"/>
      <c r="Q250" s="324"/>
      <c r="R250" s="324"/>
      <c r="S250" s="324"/>
      <c r="T250" s="3"/>
      <c r="U250" s="12"/>
      <c r="V250" s="15"/>
      <c r="W250" s="12"/>
      <c r="X250" s="13"/>
      <c r="Y250" s="14"/>
      <c r="Z250" s="165"/>
      <c r="AC250" s="300" t="b">
        <f t="shared" si="1"/>
        <v>0</v>
      </c>
    </row>
    <row r="251" spans="1:29" ht="30" customHeight="1" x14ac:dyDescent="0.15">
      <c r="A251" s="300">
        <f>IFERROR(IF(AND($O251="○",TRIM($P251)=""),1001,0),3)</f>
        <v>0</v>
      </c>
      <c r="B251" s="165"/>
      <c r="E251" s="333"/>
      <c r="F251" s="338"/>
      <c r="G251" s="339"/>
      <c r="H251" s="339"/>
      <c r="I251" s="339"/>
      <c r="J251" s="21"/>
      <c r="K251" s="328" t="s">
        <v>418</v>
      </c>
      <c r="L251" s="329"/>
      <c r="M251" s="329"/>
      <c r="N251" s="330"/>
      <c r="O251" s="2"/>
      <c r="P251" s="27"/>
      <c r="Q251" s="28"/>
      <c r="R251" s="28"/>
      <c r="S251" s="29"/>
      <c r="T251" s="3"/>
      <c r="U251" s="12"/>
      <c r="V251" s="15"/>
      <c r="W251" s="12"/>
      <c r="X251" s="13"/>
      <c r="Y251" s="14"/>
      <c r="Z251" s="165"/>
      <c r="AC251" s="300" t="b">
        <f t="shared" si="1"/>
        <v>0</v>
      </c>
    </row>
    <row r="252" spans="1:29" ht="30" customHeight="1" x14ac:dyDescent="0.15">
      <c r="A252" s="300">
        <f>IFERROR(IF(OR(NOT(OR(AND(TRIM(J252)&lt;&gt;"",$AB252&gt;0),AND(TRIM(J252)="",$AB252=0))),AND(O252="○",TRIM(P252)="")),1001,0),3)</f>
        <v>0</v>
      </c>
      <c r="B252" s="165"/>
      <c r="E252" s="340">
        <v>1030</v>
      </c>
      <c r="F252" s="341" t="s">
        <v>414</v>
      </c>
      <c r="G252" s="342"/>
      <c r="H252" s="342"/>
      <c r="I252" s="342"/>
      <c r="J252" s="6"/>
      <c r="K252" s="343" t="s">
        <v>415</v>
      </c>
      <c r="L252" s="344"/>
      <c r="M252" s="344"/>
      <c r="N252" s="344"/>
      <c r="O252" s="7"/>
      <c r="P252" s="24"/>
      <c r="Q252" s="25"/>
      <c r="R252" s="25"/>
      <c r="S252" s="26"/>
      <c r="T252" s="8"/>
      <c r="U252" s="30"/>
      <c r="V252" s="31"/>
      <c r="W252" s="30"/>
      <c r="X252" s="32"/>
      <c r="Y252" s="33"/>
      <c r="Z252" s="165"/>
      <c r="AB252" s="325">
        <f>COUNTIF($O252:$O252,"○")</f>
        <v>0</v>
      </c>
      <c r="AC252" s="326" t="b">
        <f>A252&lt;&gt;0</f>
        <v>0</v>
      </c>
    </row>
    <row r="253" spans="1:29" ht="20.100000000000001" customHeight="1" x14ac:dyDescent="0.15">
      <c r="B253" s="165"/>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65"/>
    </row>
    <row r="254" spans="1:29" ht="20.100000000000001" customHeight="1" x14ac:dyDescent="0.15">
      <c r="B254" s="165"/>
      <c r="E254" s="96" t="s">
        <v>411</v>
      </c>
      <c r="F254" s="116"/>
      <c r="G254" s="116"/>
      <c r="H254" s="116"/>
      <c r="I254" s="116"/>
      <c r="J254" s="116"/>
      <c r="K254" s="116"/>
      <c r="L254" s="116"/>
      <c r="M254" s="116"/>
      <c r="N254" s="116"/>
      <c r="O254" s="116"/>
      <c r="P254" s="116"/>
      <c r="Q254" s="116"/>
      <c r="R254" s="116"/>
      <c r="S254" s="116"/>
      <c r="T254" s="116"/>
      <c r="U254" s="116"/>
      <c r="V254" s="116"/>
      <c r="W254" s="116"/>
      <c r="X254" s="116"/>
      <c r="Y254" s="116"/>
      <c r="Z254" s="165"/>
    </row>
    <row r="255" spans="1:29" ht="20.100000000000001" customHeight="1" x14ac:dyDescent="0.15">
      <c r="B255" s="165"/>
      <c r="E255" s="301" t="s">
        <v>419</v>
      </c>
      <c r="F255" s="302"/>
      <c r="G255" s="302"/>
      <c r="H255" s="302"/>
      <c r="I255" s="302"/>
      <c r="J255" s="302"/>
      <c r="K255" s="302"/>
      <c r="L255" s="302"/>
      <c r="M255" s="302"/>
      <c r="N255" s="302"/>
      <c r="O255" s="302"/>
      <c r="P255" s="302"/>
      <c r="Q255" s="302"/>
      <c r="R255" s="302"/>
      <c r="S255" s="303"/>
      <c r="T255" s="304" t="s">
        <v>422</v>
      </c>
      <c r="U255" s="305"/>
      <c r="V255" s="305"/>
      <c r="W255" s="305"/>
      <c r="X255" s="305"/>
      <c r="Y255" s="306"/>
      <c r="Z255" s="165"/>
    </row>
    <row r="256" spans="1:29" ht="30" customHeight="1" x14ac:dyDescent="0.15">
      <c r="B256" s="165"/>
      <c r="E256" s="307" t="s">
        <v>423</v>
      </c>
      <c r="F256" s="308" t="s">
        <v>424</v>
      </c>
      <c r="G256" s="308"/>
      <c r="H256" s="308"/>
      <c r="I256" s="308"/>
      <c r="J256" s="309" t="s">
        <v>455</v>
      </c>
      <c r="K256" s="308" t="s">
        <v>425</v>
      </c>
      <c r="L256" s="308"/>
      <c r="M256" s="308"/>
      <c r="N256" s="308"/>
      <c r="O256" s="310" t="s">
        <v>420</v>
      </c>
      <c r="P256" s="311" t="s">
        <v>421</v>
      </c>
      <c r="Q256" s="312"/>
      <c r="R256" s="312"/>
      <c r="S256" s="313"/>
      <c r="T256" s="309" t="s">
        <v>453</v>
      </c>
      <c r="U256" s="314" t="s">
        <v>410</v>
      </c>
      <c r="V256" s="315"/>
      <c r="W256" s="314" t="s">
        <v>427</v>
      </c>
      <c r="X256" s="316"/>
      <c r="Y256" s="317"/>
      <c r="Z256" s="165"/>
    </row>
    <row r="257" spans="1:29" ht="20.100000000000001" customHeight="1" x14ac:dyDescent="0.15">
      <c r="A257" s="300">
        <f>IFERROR(IF(NOT(OR(AND(TRIM($J257)&lt;&gt;"", $AB257 &gt;0),AND(TRIM($J257)="", $AB257 =0))),1001,0),3)</f>
        <v>0</v>
      </c>
      <c r="B257" s="165"/>
      <c r="E257" s="333">
        <v>2010</v>
      </c>
      <c r="F257" s="345" t="s">
        <v>121</v>
      </c>
      <c r="G257" s="346"/>
      <c r="H257" s="346"/>
      <c r="I257" s="347"/>
      <c r="J257" s="22"/>
      <c r="K257" s="329" t="s">
        <v>122</v>
      </c>
      <c r="L257" s="329"/>
      <c r="M257" s="329"/>
      <c r="N257" s="329"/>
      <c r="O257" s="9"/>
      <c r="P257" s="348"/>
      <c r="Q257" s="349"/>
      <c r="R257" s="349"/>
      <c r="S257" s="349"/>
      <c r="T257" s="10"/>
      <c r="U257" s="16"/>
      <c r="V257" s="23"/>
      <c r="W257" s="16"/>
      <c r="X257" s="17"/>
      <c r="Y257" s="18"/>
      <c r="Z257" s="165"/>
      <c r="AB257" s="325">
        <f>COUNTIF($O257:$O263,"○")</f>
        <v>0</v>
      </c>
      <c r="AC257" s="326" t="b">
        <f>A257&lt;&gt;0</f>
        <v>0</v>
      </c>
    </row>
    <row r="258" spans="1:29" ht="20.100000000000001" customHeight="1" x14ac:dyDescent="0.15">
      <c r="B258" s="165"/>
      <c r="E258" s="333"/>
      <c r="F258" s="350"/>
      <c r="G258" s="351"/>
      <c r="H258" s="351"/>
      <c r="I258" s="352"/>
      <c r="J258" s="20"/>
      <c r="K258" s="329" t="s">
        <v>123</v>
      </c>
      <c r="L258" s="329"/>
      <c r="M258" s="329"/>
      <c r="N258" s="329"/>
      <c r="O258" s="2"/>
      <c r="P258" s="353"/>
      <c r="Q258" s="324"/>
      <c r="R258" s="324"/>
      <c r="S258" s="324"/>
      <c r="T258" s="3"/>
      <c r="U258" s="12"/>
      <c r="V258" s="15"/>
      <c r="W258" s="12"/>
      <c r="X258" s="13"/>
      <c r="Y258" s="14"/>
      <c r="Z258" s="165"/>
      <c r="AC258" s="300" t="b">
        <f>AC257</f>
        <v>0</v>
      </c>
    </row>
    <row r="259" spans="1:29" ht="20.100000000000001" customHeight="1" x14ac:dyDescent="0.15">
      <c r="B259" s="165"/>
      <c r="E259" s="333"/>
      <c r="F259" s="350"/>
      <c r="G259" s="351"/>
      <c r="H259" s="351"/>
      <c r="I259" s="352"/>
      <c r="J259" s="20"/>
      <c r="K259" s="329" t="s">
        <v>124</v>
      </c>
      <c r="L259" s="329"/>
      <c r="M259" s="329"/>
      <c r="N259" s="329"/>
      <c r="O259" s="2"/>
      <c r="P259" s="353"/>
      <c r="Q259" s="324"/>
      <c r="R259" s="324"/>
      <c r="S259" s="324"/>
      <c r="T259" s="3"/>
      <c r="U259" s="12"/>
      <c r="V259" s="15"/>
      <c r="W259" s="12"/>
      <c r="X259" s="13"/>
      <c r="Y259" s="14"/>
      <c r="Z259" s="165"/>
      <c r="AC259" s="300" t="b">
        <f t="shared" ref="AC259:AC263" si="2">AC258</f>
        <v>0</v>
      </c>
    </row>
    <row r="260" spans="1:29" ht="20.100000000000001" customHeight="1" x14ac:dyDescent="0.15">
      <c r="B260" s="165"/>
      <c r="E260" s="333"/>
      <c r="F260" s="350"/>
      <c r="G260" s="351"/>
      <c r="H260" s="351"/>
      <c r="I260" s="352"/>
      <c r="J260" s="20"/>
      <c r="K260" s="329" t="s">
        <v>125</v>
      </c>
      <c r="L260" s="329"/>
      <c r="M260" s="329"/>
      <c r="N260" s="329"/>
      <c r="O260" s="2"/>
      <c r="P260" s="353"/>
      <c r="Q260" s="324"/>
      <c r="R260" s="324"/>
      <c r="S260" s="324"/>
      <c r="T260" s="3"/>
      <c r="U260" s="12"/>
      <c r="V260" s="15"/>
      <c r="W260" s="12"/>
      <c r="X260" s="13"/>
      <c r="Y260" s="14"/>
      <c r="Z260" s="165"/>
      <c r="AC260" s="300" t="b">
        <f t="shared" si="2"/>
        <v>0</v>
      </c>
    </row>
    <row r="261" spans="1:29" ht="20.100000000000001" customHeight="1" x14ac:dyDescent="0.15">
      <c r="B261" s="165"/>
      <c r="E261" s="333"/>
      <c r="F261" s="350"/>
      <c r="G261" s="351"/>
      <c r="H261" s="351"/>
      <c r="I261" s="352"/>
      <c r="J261" s="20"/>
      <c r="K261" s="329" t="s">
        <v>126</v>
      </c>
      <c r="L261" s="329"/>
      <c r="M261" s="329"/>
      <c r="N261" s="329"/>
      <c r="O261" s="2"/>
      <c r="P261" s="353"/>
      <c r="Q261" s="324"/>
      <c r="R261" s="324"/>
      <c r="S261" s="324"/>
      <c r="T261" s="3"/>
      <c r="U261" s="12"/>
      <c r="V261" s="15"/>
      <c r="W261" s="12"/>
      <c r="X261" s="13"/>
      <c r="Y261" s="14"/>
      <c r="Z261" s="165"/>
      <c r="AC261" s="300" t="b">
        <f t="shared" si="2"/>
        <v>0</v>
      </c>
    </row>
    <row r="262" spans="1:29" ht="20.100000000000001" customHeight="1" x14ac:dyDescent="0.15">
      <c r="B262" s="165"/>
      <c r="E262" s="333"/>
      <c r="F262" s="350"/>
      <c r="G262" s="351"/>
      <c r="H262" s="351"/>
      <c r="I262" s="352"/>
      <c r="J262" s="20"/>
      <c r="K262" s="329" t="s">
        <v>127</v>
      </c>
      <c r="L262" s="329"/>
      <c r="M262" s="329"/>
      <c r="N262" s="329"/>
      <c r="O262" s="2"/>
      <c r="P262" s="353"/>
      <c r="Q262" s="324"/>
      <c r="R262" s="324"/>
      <c r="S262" s="324"/>
      <c r="T262" s="3"/>
      <c r="U262" s="12"/>
      <c r="V262" s="15"/>
      <c r="W262" s="12"/>
      <c r="X262" s="13"/>
      <c r="Y262" s="14"/>
      <c r="Z262" s="165"/>
      <c r="AC262" s="300" t="b">
        <f t="shared" si="2"/>
        <v>0</v>
      </c>
    </row>
    <row r="263" spans="1:29" ht="30" customHeight="1" x14ac:dyDescent="0.15">
      <c r="A263" s="300">
        <f>IFERROR(IF(AND($O263="○",TRIM($P263)=""),1001,0),3)</f>
        <v>0</v>
      </c>
      <c r="B263" s="165"/>
      <c r="E263" s="333"/>
      <c r="F263" s="350"/>
      <c r="G263" s="351"/>
      <c r="H263" s="351"/>
      <c r="I263" s="352"/>
      <c r="J263" s="21"/>
      <c r="K263" s="329" t="s">
        <v>428</v>
      </c>
      <c r="L263" s="329"/>
      <c r="M263" s="329"/>
      <c r="N263" s="329"/>
      <c r="O263" s="2"/>
      <c r="P263" s="27"/>
      <c r="Q263" s="28"/>
      <c r="R263" s="28"/>
      <c r="S263" s="29"/>
      <c r="T263" s="3"/>
      <c r="U263" s="12"/>
      <c r="V263" s="15"/>
      <c r="W263" s="12"/>
      <c r="X263" s="13"/>
      <c r="Y263" s="14"/>
      <c r="Z263" s="165"/>
      <c r="AC263" s="300" t="b">
        <f t="shared" si="2"/>
        <v>0</v>
      </c>
    </row>
    <row r="264" spans="1:29" ht="20.100000000000001" customHeight="1" x14ac:dyDescent="0.15">
      <c r="A264" s="300">
        <f>IFERROR(IF(NOT(OR(AND(TRIM($J264)&lt;&gt;"", $AB264 &gt;0),AND(TRIM($J264)="", $AB264 =0))),1001,0),3)</f>
        <v>0</v>
      </c>
      <c r="B264" s="165"/>
      <c r="E264" s="333">
        <v>2020</v>
      </c>
      <c r="F264" s="350" t="s">
        <v>128</v>
      </c>
      <c r="G264" s="351"/>
      <c r="H264" s="351"/>
      <c r="I264" s="352"/>
      <c r="J264" s="19"/>
      <c r="K264" s="329" t="s">
        <v>129</v>
      </c>
      <c r="L264" s="329"/>
      <c r="M264" s="329"/>
      <c r="N264" s="329"/>
      <c r="O264" s="2"/>
      <c r="P264" s="353"/>
      <c r="Q264" s="324"/>
      <c r="R264" s="324"/>
      <c r="S264" s="324"/>
      <c r="T264" s="3"/>
      <c r="U264" s="12"/>
      <c r="V264" s="15"/>
      <c r="W264" s="12"/>
      <c r="X264" s="13"/>
      <c r="Y264" s="14"/>
      <c r="Z264" s="165"/>
      <c r="AB264" s="325">
        <f>COUNTIF($O264:$O267,"○")</f>
        <v>0</v>
      </c>
      <c r="AC264" s="326" t="b">
        <f>A264&lt;&gt;0</f>
        <v>0</v>
      </c>
    </row>
    <row r="265" spans="1:29" ht="20.100000000000001" customHeight="1" x14ac:dyDescent="0.15">
      <c r="B265" s="165"/>
      <c r="E265" s="333"/>
      <c r="F265" s="350"/>
      <c r="G265" s="351"/>
      <c r="H265" s="351"/>
      <c r="I265" s="352"/>
      <c r="J265" s="20"/>
      <c r="K265" s="329" t="s">
        <v>130</v>
      </c>
      <c r="L265" s="329"/>
      <c r="M265" s="329"/>
      <c r="N265" s="329"/>
      <c r="O265" s="2"/>
      <c r="P265" s="353"/>
      <c r="Q265" s="324"/>
      <c r="R265" s="324"/>
      <c r="S265" s="324"/>
      <c r="T265" s="3"/>
      <c r="U265" s="12"/>
      <c r="V265" s="15"/>
      <c r="W265" s="12"/>
      <c r="X265" s="13"/>
      <c r="Y265" s="14"/>
      <c r="Z265" s="165"/>
      <c r="AC265" s="300" t="b">
        <f>AC264</f>
        <v>0</v>
      </c>
    </row>
    <row r="266" spans="1:29" ht="20.100000000000001" customHeight="1" x14ac:dyDescent="0.15">
      <c r="B266" s="165"/>
      <c r="E266" s="333"/>
      <c r="F266" s="350"/>
      <c r="G266" s="351"/>
      <c r="H266" s="351"/>
      <c r="I266" s="352"/>
      <c r="J266" s="20"/>
      <c r="K266" s="329" t="s">
        <v>131</v>
      </c>
      <c r="L266" s="329"/>
      <c r="M266" s="329"/>
      <c r="N266" s="329"/>
      <c r="O266" s="2"/>
      <c r="P266" s="353"/>
      <c r="Q266" s="324"/>
      <c r="R266" s="324"/>
      <c r="S266" s="324"/>
      <c r="T266" s="3"/>
      <c r="U266" s="12"/>
      <c r="V266" s="15"/>
      <c r="W266" s="12"/>
      <c r="X266" s="13"/>
      <c r="Y266" s="14"/>
      <c r="Z266" s="165"/>
      <c r="AC266" s="300" t="b">
        <f t="shared" ref="AC266:AC267" si="3">AC265</f>
        <v>0</v>
      </c>
    </row>
    <row r="267" spans="1:29" ht="30" customHeight="1" x14ac:dyDescent="0.15">
      <c r="A267" s="300">
        <f>IFERROR(IF(AND($O267="○",TRIM($P267)=""),1001,0),3)</f>
        <v>0</v>
      </c>
      <c r="B267" s="165"/>
      <c r="E267" s="333"/>
      <c r="F267" s="350"/>
      <c r="G267" s="351"/>
      <c r="H267" s="351"/>
      <c r="I267" s="352"/>
      <c r="J267" s="21"/>
      <c r="K267" s="329" t="s">
        <v>429</v>
      </c>
      <c r="L267" s="329"/>
      <c r="M267" s="329"/>
      <c r="N267" s="329"/>
      <c r="O267" s="2"/>
      <c r="P267" s="27"/>
      <c r="Q267" s="28"/>
      <c r="R267" s="28"/>
      <c r="S267" s="29"/>
      <c r="T267" s="3"/>
      <c r="U267" s="12"/>
      <c r="V267" s="15"/>
      <c r="W267" s="12"/>
      <c r="X267" s="13"/>
      <c r="Y267" s="14"/>
      <c r="Z267" s="165"/>
      <c r="AC267" s="300" t="b">
        <f t="shared" si="3"/>
        <v>0</v>
      </c>
    </row>
    <row r="268" spans="1:29" ht="20.100000000000001" customHeight="1" x14ac:dyDescent="0.15">
      <c r="A268" s="300">
        <f>IFERROR(IF(NOT(OR(AND(TRIM($J268)&lt;&gt;"", $AB268 &gt;0),AND(TRIM($J268)="", $AB268 =0))),1001,0),3)</f>
        <v>0</v>
      </c>
      <c r="B268" s="165"/>
      <c r="E268" s="333">
        <v>2030</v>
      </c>
      <c r="F268" s="350" t="s">
        <v>132</v>
      </c>
      <c r="G268" s="351"/>
      <c r="H268" s="351"/>
      <c r="I268" s="352"/>
      <c r="J268" s="19"/>
      <c r="K268" s="329" t="s">
        <v>133</v>
      </c>
      <c r="L268" s="329"/>
      <c r="M268" s="329"/>
      <c r="N268" s="329"/>
      <c r="O268" s="2"/>
      <c r="P268" s="353"/>
      <c r="Q268" s="324"/>
      <c r="R268" s="324"/>
      <c r="S268" s="324"/>
      <c r="T268" s="3"/>
      <c r="U268" s="12"/>
      <c r="V268" s="15"/>
      <c r="W268" s="12"/>
      <c r="X268" s="13"/>
      <c r="Y268" s="14"/>
      <c r="Z268" s="165"/>
      <c r="AB268" s="325">
        <f>COUNTIF($O268:$O270,"○")</f>
        <v>0</v>
      </c>
      <c r="AC268" s="326" t="b">
        <f>A268&lt;&gt;0</f>
        <v>0</v>
      </c>
    </row>
    <row r="269" spans="1:29" ht="20.100000000000001" customHeight="1" x14ac:dyDescent="0.15">
      <c r="B269" s="165"/>
      <c r="E269" s="333"/>
      <c r="F269" s="350"/>
      <c r="G269" s="351"/>
      <c r="H269" s="351"/>
      <c r="I269" s="352"/>
      <c r="J269" s="20"/>
      <c r="K269" s="329" t="s">
        <v>134</v>
      </c>
      <c r="L269" s="329"/>
      <c r="M269" s="329"/>
      <c r="N269" s="329"/>
      <c r="O269" s="2"/>
      <c r="P269" s="353"/>
      <c r="Q269" s="324"/>
      <c r="R269" s="324"/>
      <c r="S269" s="324"/>
      <c r="T269" s="3"/>
      <c r="U269" s="12"/>
      <c r="V269" s="15"/>
      <c r="W269" s="12"/>
      <c r="X269" s="13"/>
      <c r="Y269" s="14"/>
      <c r="Z269" s="165"/>
      <c r="AC269" s="300" t="b">
        <f>AC268</f>
        <v>0</v>
      </c>
    </row>
    <row r="270" spans="1:29" ht="20.100000000000001" customHeight="1" x14ac:dyDescent="0.15">
      <c r="B270" s="165"/>
      <c r="E270" s="333"/>
      <c r="F270" s="350"/>
      <c r="G270" s="351"/>
      <c r="H270" s="351"/>
      <c r="I270" s="352"/>
      <c r="J270" s="21"/>
      <c r="K270" s="329" t="s">
        <v>135</v>
      </c>
      <c r="L270" s="329"/>
      <c r="M270" s="329"/>
      <c r="N270" s="329"/>
      <c r="O270" s="2"/>
      <c r="P270" s="353"/>
      <c r="Q270" s="324"/>
      <c r="R270" s="324"/>
      <c r="S270" s="324"/>
      <c r="T270" s="3"/>
      <c r="U270" s="12"/>
      <c r="V270" s="15"/>
      <c r="W270" s="12"/>
      <c r="X270" s="13"/>
      <c r="Y270" s="14"/>
      <c r="Z270" s="165"/>
      <c r="AC270" s="300" t="b">
        <f t="shared" ref="AC270" si="4">AC269</f>
        <v>0</v>
      </c>
    </row>
    <row r="271" spans="1:29" ht="20.100000000000001" customHeight="1" x14ac:dyDescent="0.15">
      <c r="A271" s="300">
        <f>IFERROR(IF(NOT(OR(AND(TRIM($J271)&lt;&gt;"", $AB271 &gt;0),AND(TRIM($J271)="", $AB271 =0))),1001,0),3)</f>
        <v>0</v>
      </c>
      <c r="B271" s="165"/>
      <c r="E271" s="333">
        <v>2040</v>
      </c>
      <c r="F271" s="354" t="s">
        <v>136</v>
      </c>
      <c r="G271" s="355"/>
      <c r="H271" s="355"/>
      <c r="I271" s="356"/>
      <c r="J271" s="19"/>
      <c r="K271" s="329" t="s">
        <v>137</v>
      </c>
      <c r="L271" s="329"/>
      <c r="M271" s="329"/>
      <c r="N271" s="329"/>
      <c r="O271" s="2"/>
      <c r="P271" s="353"/>
      <c r="Q271" s="324"/>
      <c r="R271" s="324"/>
      <c r="S271" s="324"/>
      <c r="T271" s="3"/>
      <c r="U271" s="12"/>
      <c r="V271" s="15"/>
      <c r="W271" s="12"/>
      <c r="X271" s="13"/>
      <c r="Y271" s="14"/>
      <c r="Z271" s="165"/>
      <c r="AB271" s="325">
        <f>COUNTIF($O271:$O278,"○")</f>
        <v>0</v>
      </c>
      <c r="AC271" s="326" t="b">
        <f>A271&lt;&gt;0</f>
        <v>0</v>
      </c>
    </row>
    <row r="272" spans="1:29" ht="20.100000000000001" customHeight="1" x14ac:dyDescent="0.15">
      <c r="B272" s="165"/>
      <c r="E272" s="333"/>
      <c r="F272" s="354"/>
      <c r="G272" s="355"/>
      <c r="H272" s="355"/>
      <c r="I272" s="356"/>
      <c r="J272" s="20"/>
      <c r="K272" s="329" t="s">
        <v>138</v>
      </c>
      <c r="L272" s="329"/>
      <c r="M272" s="329"/>
      <c r="N272" s="329"/>
      <c r="O272" s="2"/>
      <c r="P272" s="353"/>
      <c r="Q272" s="324"/>
      <c r="R272" s="324"/>
      <c r="S272" s="324"/>
      <c r="T272" s="3"/>
      <c r="U272" s="12"/>
      <c r="V272" s="15"/>
      <c r="W272" s="12"/>
      <c r="X272" s="13"/>
      <c r="Y272" s="14"/>
      <c r="Z272" s="165"/>
      <c r="AC272" s="300" t="b">
        <f>AC271</f>
        <v>0</v>
      </c>
    </row>
    <row r="273" spans="1:29" ht="20.100000000000001" customHeight="1" x14ac:dyDescent="0.15">
      <c r="B273" s="165"/>
      <c r="E273" s="333"/>
      <c r="F273" s="354"/>
      <c r="G273" s="355"/>
      <c r="H273" s="355"/>
      <c r="I273" s="356"/>
      <c r="J273" s="20"/>
      <c r="K273" s="329" t="s">
        <v>139</v>
      </c>
      <c r="L273" s="329"/>
      <c r="M273" s="329"/>
      <c r="N273" s="329"/>
      <c r="O273" s="2"/>
      <c r="P273" s="353"/>
      <c r="Q273" s="324"/>
      <c r="R273" s="324"/>
      <c r="S273" s="324"/>
      <c r="T273" s="3"/>
      <c r="U273" s="12"/>
      <c r="V273" s="15"/>
      <c r="W273" s="12"/>
      <c r="X273" s="13"/>
      <c r="Y273" s="14"/>
      <c r="Z273" s="165"/>
      <c r="AC273" s="300" t="b">
        <f t="shared" ref="AC273:AC278" si="5">AC272</f>
        <v>0</v>
      </c>
    </row>
    <row r="274" spans="1:29" ht="20.100000000000001" customHeight="1" x14ac:dyDescent="0.15">
      <c r="B274" s="165"/>
      <c r="E274" s="333"/>
      <c r="F274" s="354"/>
      <c r="G274" s="355"/>
      <c r="H274" s="355"/>
      <c r="I274" s="356"/>
      <c r="J274" s="20"/>
      <c r="K274" s="329" t="s">
        <v>140</v>
      </c>
      <c r="L274" s="329"/>
      <c r="M274" s="329"/>
      <c r="N274" s="329"/>
      <c r="O274" s="2"/>
      <c r="P274" s="353"/>
      <c r="Q274" s="324"/>
      <c r="R274" s="324"/>
      <c r="S274" s="324"/>
      <c r="T274" s="3"/>
      <c r="U274" s="12"/>
      <c r="V274" s="15"/>
      <c r="W274" s="12"/>
      <c r="X274" s="13"/>
      <c r="Y274" s="14"/>
      <c r="Z274" s="165"/>
      <c r="AC274" s="300" t="b">
        <f t="shared" si="5"/>
        <v>0</v>
      </c>
    </row>
    <row r="275" spans="1:29" ht="20.100000000000001" customHeight="1" x14ac:dyDescent="0.15">
      <c r="B275" s="165"/>
      <c r="E275" s="333"/>
      <c r="F275" s="354"/>
      <c r="G275" s="355"/>
      <c r="H275" s="355"/>
      <c r="I275" s="356"/>
      <c r="J275" s="20"/>
      <c r="K275" s="329" t="s">
        <v>141</v>
      </c>
      <c r="L275" s="329"/>
      <c r="M275" s="329"/>
      <c r="N275" s="329"/>
      <c r="O275" s="2"/>
      <c r="P275" s="353"/>
      <c r="Q275" s="324"/>
      <c r="R275" s="324"/>
      <c r="S275" s="324"/>
      <c r="T275" s="3"/>
      <c r="U275" s="12"/>
      <c r="V275" s="15"/>
      <c r="W275" s="12"/>
      <c r="X275" s="13"/>
      <c r="Y275" s="14"/>
      <c r="Z275" s="165"/>
      <c r="AC275" s="300" t="b">
        <f t="shared" si="5"/>
        <v>0</v>
      </c>
    </row>
    <row r="276" spans="1:29" ht="20.100000000000001" customHeight="1" x14ac:dyDescent="0.15">
      <c r="B276" s="165"/>
      <c r="E276" s="333"/>
      <c r="F276" s="354"/>
      <c r="G276" s="355"/>
      <c r="H276" s="355"/>
      <c r="I276" s="356"/>
      <c r="J276" s="20"/>
      <c r="K276" s="329" t="s">
        <v>142</v>
      </c>
      <c r="L276" s="329"/>
      <c r="M276" s="329"/>
      <c r="N276" s="329"/>
      <c r="O276" s="2"/>
      <c r="P276" s="353"/>
      <c r="Q276" s="324"/>
      <c r="R276" s="324"/>
      <c r="S276" s="324"/>
      <c r="T276" s="3"/>
      <c r="U276" s="12"/>
      <c r="V276" s="15"/>
      <c r="W276" s="12"/>
      <c r="X276" s="13"/>
      <c r="Y276" s="14"/>
      <c r="Z276" s="165"/>
      <c r="AC276" s="300" t="b">
        <f t="shared" si="5"/>
        <v>0</v>
      </c>
    </row>
    <row r="277" spans="1:29" ht="20.100000000000001" customHeight="1" x14ac:dyDescent="0.15">
      <c r="B277" s="165"/>
      <c r="E277" s="333"/>
      <c r="F277" s="354"/>
      <c r="G277" s="355"/>
      <c r="H277" s="355"/>
      <c r="I277" s="356"/>
      <c r="J277" s="20"/>
      <c r="K277" s="329" t="s">
        <v>143</v>
      </c>
      <c r="L277" s="329"/>
      <c r="M277" s="329"/>
      <c r="N277" s="329"/>
      <c r="O277" s="2"/>
      <c r="P277" s="353"/>
      <c r="Q277" s="324"/>
      <c r="R277" s="324"/>
      <c r="S277" s="324"/>
      <c r="T277" s="3"/>
      <c r="U277" s="12"/>
      <c r="V277" s="15"/>
      <c r="W277" s="12"/>
      <c r="X277" s="13"/>
      <c r="Y277" s="14"/>
      <c r="Z277" s="165"/>
      <c r="AC277" s="300" t="b">
        <f t="shared" si="5"/>
        <v>0</v>
      </c>
    </row>
    <row r="278" spans="1:29" ht="20.100000000000001" customHeight="1" x14ac:dyDescent="0.15">
      <c r="B278" s="165"/>
      <c r="E278" s="333"/>
      <c r="F278" s="354"/>
      <c r="G278" s="355"/>
      <c r="H278" s="355"/>
      <c r="I278" s="356"/>
      <c r="J278" s="21"/>
      <c r="K278" s="329" t="s">
        <v>144</v>
      </c>
      <c r="L278" s="329"/>
      <c r="M278" s="329"/>
      <c r="N278" s="329"/>
      <c r="O278" s="2"/>
      <c r="P278" s="353"/>
      <c r="Q278" s="324"/>
      <c r="R278" s="324"/>
      <c r="S278" s="324"/>
      <c r="T278" s="3"/>
      <c r="U278" s="12"/>
      <c r="V278" s="15"/>
      <c r="W278" s="12"/>
      <c r="X278" s="13"/>
      <c r="Y278" s="14"/>
      <c r="Z278" s="165"/>
      <c r="AC278" s="300" t="b">
        <f t="shared" si="5"/>
        <v>0</v>
      </c>
    </row>
    <row r="279" spans="1:29" ht="20.100000000000001" customHeight="1" x14ac:dyDescent="0.15">
      <c r="A279" s="300">
        <f>IFERROR(IF(NOT(OR(AND(TRIM($J279)&lt;&gt;"", $AB279 &gt;0),AND(TRIM($J279)="", $AB279 =0))),1001,0),3)</f>
        <v>0</v>
      </c>
      <c r="B279" s="165"/>
      <c r="E279" s="357">
        <v>2050</v>
      </c>
      <c r="F279" s="350" t="s">
        <v>145</v>
      </c>
      <c r="G279" s="351"/>
      <c r="H279" s="351"/>
      <c r="I279" s="352"/>
      <c r="J279" s="19"/>
      <c r="K279" s="329" t="s">
        <v>146</v>
      </c>
      <c r="L279" s="329"/>
      <c r="M279" s="329"/>
      <c r="N279" s="329"/>
      <c r="O279" s="2"/>
      <c r="P279" s="353"/>
      <c r="Q279" s="324"/>
      <c r="R279" s="324"/>
      <c r="S279" s="324"/>
      <c r="T279" s="3"/>
      <c r="U279" s="12"/>
      <c r="V279" s="15"/>
      <c r="W279" s="12"/>
      <c r="X279" s="13"/>
      <c r="Y279" s="14"/>
      <c r="Z279" s="165"/>
      <c r="AB279" s="325">
        <f>COUNTIF($O279:$O285,"○")</f>
        <v>0</v>
      </c>
      <c r="AC279" s="326" t="b">
        <f>A279&lt;&gt;0</f>
        <v>0</v>
      </c>
    </row>
    <row r="280" spans="1:29" ht="20.100000000000001" customHeight="1" x14ac:dyDescent="0.15">
      <c r="B280" s="165"/>
      <c r="E280" s="357"/>
      <c r="F280" s="350"/>
      <c r="G280" s="351"/>
      <c r="H280" s="351"/>
      <c r="I280" s="352"/>
      <c r="J280" s="20"/>
      <c r="K280" s="329" t="s">
        <v>147</v>
      </c>
      <c r="L280" s="329"/>
      <c r="M280" s="329"/>
      <c r="N280" s="329"/>
      <c r="O280" s="2"/>
      <c r="P280" s="353"/>
      <c r="Q280" s="324"/>
      <c r="R280" s="324"/>
      <c r="S280" s="324"/>
      <c r="T280" s="3"/>
      <c r="U280" s="12"/>
      <c r="V280" s="15"/>
      <c r="W280" s="12"/>
      <c r="X280" s="13"/>
      <c r="Y280" s="14"/>
      <c r="Z280" s="165"/>
      <c r="AC280" s="300" t="b">
        <f>AC279</f>
        <v>0</v>
      </c>
    </row>
    <row r="281" spans="1:29" ht="20.100000000000001" customHeight="1" x14ac:dyDescent="0.15">
      <c r="B281" s="165"/>
      <c r="E281" s="357"/>
      <c r="F281" s="350"/>
      <c r="G281" s="351"/>
      <c r="H281" s="351"/>
      <c r="I281" s="352"/>
      <c r="J281" s="20"/>
      <c r="K281" s="329" t="s">
        <v>148</v>
      </c>
      <c r="L281" s="329"/>
      <c r="M281" s="329"/>
      <c r="N281" s="329"/>
      <c r="O281" s="2"/>
      <c r="P281" s="353"/>
      <c r="Q281" s="324"/>
      <c r="R281" s="324"/>
      <c r="S281" s="324"/>
      <c r="T281" s="3"/>
      <c r="U281" s="12"/>
      <c r="V281" s="15"/>
      <c r="W281" s="12"/>
      <c r="X281" s="13"/>
      <c r="Y281" s="14"/>
      <c r="Z281" s="165"/>
      <c r="AC281" s="300" t="b">
        <f t="shared" ref="AC281:AC285" si="6">AC280</f>
        <v>0</v>
      </c>
    </row>
    <row r="282" spans="1:29" ht="20.100000000000001" customHeight="1" x14ac:dyDescent="0.15">
      <c r="B282" s="165"/>
      <c r="E282" s="357"/>
      <c r="F282" s="350"/>
      <c r="G282" s="351"/>
      <c r="H282" s="351"/>
      <c r="I282" s="352"/>
      <c r="J282" s="20"/>
      <c r="K282" s="329" t="s">
        <v>149</v>
      </c>
      <c r="L282" s="329"/>
      <c r="M282" s="329"/>
      <c r="N282" s="329"/>
      <c r="O282" s="2"/>
      <c r="P282" s="353"/>
      <c r="Q282" s="324"/>
      <c r="R282" s="324"/>
      <c r="S282" s="324"/>
      <c r="T282" s="3"/>
      <c r="U282" s="12"/>
      <c r="V282" s="15"/>
      <c r="W282" s="12"/>
      <c r="X282" s="13"/>
      <c r="Y282" s="14"/>
      <c r="Z282" s="165"/>
      <c r="AC282" s="300" t="b">
        <f t="shared" si="6"/>
        <v>0</v>
      </c>
    </row>
    <row r="283" spans="1:29" ht="20.100000000000001" customHeight="1" x14ac:dyDescent="0.15">
      <c r="B283" s="165"/>
      <c r="E283" s="357"/>
      <c r="F283" s="350"/>
      <c r="G283" s="351"/>
      <c r="H283" s="351"/>
      <c r="I283" s="352"/>
      <c r="J283" s="20"/>
      <c r="K283" s="329" t="s">
        <v>150</v>
      </c>
      <c r="L283" s="329"/>
      <c r="M283" s="329"/>
      <c r="N283" s="329"/>
      <c r="O283" s="2"/>
      <c r="P283" s="353"/>
      <c r="Q283" s="324"/>
      <c r="R283" s="324"/>
      <c r="S283" s="324"/>
      <c r="T283" s="3"/>
      <c r="U283" s="12"/>
      <c r="V283" s="15"/>
      <c r="W283" s="12"/>
      <c r="X283" s="13"/>
      <c r="Y283" s="14"/>
      <c r="Z283" s="165"/>
      <c r="AC283" s="300" t="b">
        <f t="shared" si="6"/>
        <v>0</v>
      </c>
    </row>
    <row r="284" spans="1:29" ht="20.100000000000001" customHeight="1" x14ac:dyDescent="0.15">
      <c r="B284" s="165"/>
      <c r="E284" s="357"/>
      <c r="F284" s="350"/>
      <c r="G284" s="351"/>
      <c r="H284" s="351"/>
      <c r="I284" s="352"/>
      <c r="J284" s="20"/>
      <c r="K284" s="329" t="s">
        <v>151</v>
      </c>
      <c r="L284" s="329"/>
      <c r="M284" s="329"/>
      <c r="N284" s="329"/>
      <c r="O284" s="2"/>
      <c r="P284" s="353"/>
      <c r="Q284" s="324"/>
      <c r="R284" s="324"/>
      <c r="S284" s="324"/>
      <c r="T284" s="3"/>
      <c r="U284" s="12"/>
      <c r="V284" s="15"/>
      <c r="W284" s="12"/>
      <c r="X284" s="13"/>
      <c r="Y284" s="14"/>
      <c r="Z284" s="165"/>
      <c r="AC284" s="300" t="b">
        <f t="shared" si="6"/>
        <v>0</v>
      </c>
    </row>
    <row r="285" spans="1:29" ht="30" customHeight="1" x14ac:dyDescent="0.15">
      <c r="A285" s="300">
        <f>IFERROR(IF(AND($O285="○",TRIM($P285)=""),1001,0),3)</f>
        <v>0</v>
      </c>
      <c r="B285" s="165"/>
      <c r="E285" s="357"/>
      <c r="F285" s="350"/>
      <c r="G285" s="351"/>
      <c r="H285" s="351"/>
      <c r="I285" s="352"/>
      <c r="J285" s="21"/>
      <c r="K285" s="329" t="s">
        <v>430</v>
      </c>
      <c r="L285" s="329"/>
      <c r="M285" s="329"/>
      <c r="N285" s="329"/>
      <c r="O285" s="2"/>
      <c r="P285" s="27"/>
      <c r="Q285" s="28"/>
      <c r="R285" s="28"/>
      <c r="S285" s="29"/>
      <c r="T285" s="3"/>
      <c r="U285" s="12"/>
      <c r="V285" s="15"/>
      <c r="W285" s="12"/>
      <c r="X285" s="13"/>
      <c r="Y285" s="14"/>
      <c r="Z285" s="165"/>
      <c r="AC285" s="300" t="b">
        <f t="shared" si="6"/>
        <v>0</v>
      </c>
    </row>
    <row r="286" spans="1:29" ht="20.100000000000001" customHeight="1" x14ac:dyDescent="0.15">
      <c r="A286" s="300">
        <f>IFERROR(IF(NOT(OR(AND(TRIM($J286)&lt;&gt;"", $AB286 &gt;0),AND(TRIM($J286)="", $AB286 =0))),1001,0),3)</f>
        <v>0</v>
      </c>
      <c r="B286" s="165"/>
      <c r="E286" s="357">
        <v>2060</v>
      </c>
      <c r="F286" s="350" t="s">
        <v>152</v>
      </c>
      <c r="G286" s="351"/>
      <c r="H286" s="351"/>
      <c r="I286" s="352"/>
      <c r="J286" s="19"/>
      <c r="K286" s="329" t="s">
        <v>153</v>
      </c>
      <c r="L286" s="329"/>
      <c r="M286" s="329"/>
      <c r="N286" s="329"/>
      <c r="O286" s="2"/>
      <c r="P286" s="353"/>
      <c r="Q286" s="324"/>
      <c r="R286" s="324"/>
      <c r="S286" s="324"/>
      <c r="T286" s="3"/>
      <c r="U286" s="12"/>
      <c r="V286" s="15"/>
      <c r="W286" s="12"/>
      <c r="X286" s="13"/>
      <c r="Y286" s="14"/>
      <c r="Z286" s="165"/>
      <c r="AB286" s="325">
        <f>COUNTIF($O286:$O287,"○")</f>
        <v>0</v>
      </c>
      <c r="AC286" s="326" t="b">
        <f>A286&lt;&gt;0</f>
        <v>0</v>
      </c>
    </row>
    <row r="287" spans="1:29" ht="20.100000000000001" customHeight="1" x14ac:dyDescent="0.15">
      <c r="B287" s="165"/>
      <c r="E287" s="357"/>
      <c r="F287" s="350"/>
      <c r="G287" s="351"/>
      <c r="H287" s="351"/>
      <c r="I287" s="352"/>
      <c r="J287" s="21"/>
      <c r="K287" s="329" t="s">
        <v>154</v>
      </c>
      <c r="L287" s="329"/>
      <c r="M287" s="329"/>
      <c r="N287" s="329"/>
      <c r="O287" s="2"/>
      <c r="P287" s="353"/>
      <c r="Q287" s="324"/>
      <c r="R287" s="324"/>
      <c r="S287" s="324"/>
      <c r="T287" s="3"/>
      <c r="U287" s="12"/>
      <c r="V287" s="15"/>
      <c r="W287" s="12"/>
      <c r="X287" s="13"/>
      <c r="Y287" s="14"/>
      <c r="Z287" s="165"/>
      <c r="AC287" s="300" t="b">
        <f>AC286</f>
        <v>0</v>
      </c>
    </row>
    <row r="288" spans="1:29" ht="20.100000000000001" customHeight="1" x14ac:dyDescent="0.15">
      <c r="A288" s="300">
        <f>IFERROR(IF(NOT(OR(AND(TRIM($J288)&lt;&gt;"", $AB288 &gt;0),AND(TRIM($J288)="", $AB288 =0))),1001,0),3)</f>
        <v>0</v>
      </c>
      <c r="B288" s="165"/>
      <c r="E288" s="333">
        <v>2070</v>
      </c>
      <c r="F288" s="350" t="s">
        <v>155</v>
      </c>
      <c r="G288" s="351"/>
      <c r="H288" s="351"/>
      <c r="I288" s="352"/>
      <c r="J288" s="19"/>
      <c r="K288" s="329" t="s">
        <v>156</v>
      </c>
      <c r="L288" s="329"/>
      <c r="M288" s="329"/>
      <c r="N288" s="329"/>
      <c r="O288" s="2"/>
      <c r="P288" s="353"/>
      <c r="Q288" s="324"/>
      <c r="R288" s="324"/>
      <c r="S288" s="324"/>
      <c r="T288" s="3"/>
      <c r="U288" s="12"/>
      <c r="V288" s="15"/>
      <c r="W288" s="12"/>
      <c r="X288" s="13"/>
      <c r="Y288" s="14"/>
      <c r="Z288" s="165"/>
      <c r="AB288" s="325">
        <f>COUNTIF($O288:$O290,"○")</f>
        <v>0</v>
      </c>
      <c r="AC288" s="326" t="b">
        <f>A288&lt;&gt;0</f>
        <v>0</v>
      </c>
    </row>
    <row r="289" spans="1:29" ht="20.100000000000001" customHeight="1" x14ac:dyDescent="0.15">
      <c r="B289" s="165"/>
      <c r="E289" s="333"/>
      <c r="F289" s="350"/>
      <c r="G289" s="351"/>
      <c r="H289" s="351"/>
      <c r="I289" s="352"/>
      <c r="J289" s="20"/>
      <c r="K289" s="329" t="s">
        <v>157</v>
      </c>
      <c r="L289" s="329"/>
      <c r="M289" s="329"/>
      <c r="N289" s="329"/>
      <c r="O289" s="2"/>
      <c r="P289" s="353"/>
      <c r="Q289" s="324"/>
      <c r="R289" s="324"/>
      <c r="S289" s="324"/>
      <c r="T289" s="3"/>
      <c r="U289" s="12"/>
      <c r="V289" s="15"/>
      <c r="W289" s="12"/>
      <c r="X289" s="13"/>
      <c r="Y289" s="14"/>
      <c r="Z289" s="165"/>
      <c r="AC289" s="300" t="b">
        <f>AC288</f>
        <v>0</v>
      </c>
    </row>
    <row r="290" spans="1:29" ht="20.100000000000001" customHeight="1" x14ac:dyDescent="0.15">
      <c r="B290" s="165"/>
      <c r="E290" s="333"/>
      <c r="F290" s="350"/>
      <c r="G290" s="351"/>
      <c r="H290" s="351"/>
      <c r="I290" s="352"/>
      <c r="J290" s="21"/>
      <c r="K290" s="329" t="s">
        <v>158</v>
      </c>
      <c r="L290" s="329"/>
      <c r="M290" s="329"/>
      <c r="N290" s="329"/>
      <c r="O290" s="2"/>
      <c r="P290" s="353"/>
      <c r="Q290" s="324"/>
      <c r="R290" s="324"/>
      <c r="S290" s="324"/>
      <c r="T290" s="3"/>
      <c r="U290" s="12"/>
      <c r="V290" s="15"/>
      <c r="W290" s="12"/>
      <c r="X290" s="13"/>
      <c r="Y290" s="14"/>
      <c r="Z290" s="165"/>
      <c r="AC290" s="300" t="b">
        <f>AC289</f>
        <v>0</v>
      </c>
    </row>
    <row r="291" spans="1:29" ht="20.100000000000001" customHeight="1" x14ac:dyDescent="0.15">
      <c r="A291" s="300">
        <f>IFERROR(IF(NOT(OR(AND(TRIM($J291)&lt;&gt;"", $AB291 &gt;0),AND(TRIM($J291)="", $AB291 =0))),1001,0),3)</f>
        <v>0</v>
      </c>
      <c r="B291" s="165"/>
      <c r="E291" s="357">
        <v>2080</v>
      </c>
      <c r="F291" s="350" t="s">
        <v>159</v>
      </c>
      <c r="G291" s="351"/>
      <c r="H291" s="351"/>
      <c r="I291" s="352"/>
      <c r="J291" s="19"/>
      <c r="K291" s="329" t="s">
        <v>160</v>
      </c>
      <c r="L291" s="329"/>
      <c r="M291" s="329"/>
      <c r="N291" s="329"/>
      <c r="O291" s="2"/>
      <c r="P291" s="353"/>
      <c r="Q291" s="324"/>
      <c r="R291" s="324"/>
      <c r="S291" s="324"/>
      <c r="T291" s="3"/>
      <c r="U291" s="12"/>
      <c r="V291" s="15"/>
      <c r="W291" s="12"/>
      <c r="X291" s="13"/>
      <c r="Y291" s="14"/>
      <c r="Z291" s="165"/>
      <c r="AB291" s="325">
        <f>COUNTIF($O291:$O292,"○")</f>
        <v>0</v>
      </c>
      <c r="AC291" s="326" t="b">
        <f>A291&lt;&gt;0</f>
        <v>0</v>
      </c>
    </row>
    <row r="292" spans="1:29" ht="20.100000000000001" customHeight="1" x14ac:dyDescent="0.15">
      <c r="B292" s="165"/>
      <c r="E292" s="357"/>
      <c r="F292" s="350"/>
      <c r="G292" s="351"/>
      <c r="H292" s="351"/>
      <c r="I292" s="352"/>
      <c r="J292" s="21"/>
      <c r="K292" s="329" t="s">
        <v>161</v>
      </c>
      <c r="L292" s="329"/>
      <c r="M292" s="329"/>
      <c r="N292" s="329"/>
      <c r="O292" s="2"/>
      <c r="P292" s="353"/>
      <c r="Q292" s="324"/>
      <c r="R292" s="324"/>
      <c r="S292" s="324"/>
      <c r="T292" s="3"/>
      <c r="U292" s="12"/>
      <c r="V292" s="15"/>
      <c r="W292" s="12"/>
      <c r="X292" s="13"/>
      <c r="Y292" s="14"/>
      <c r="Z292" s="165"/>
      <c r="AC292" s="300" t="b">
        <f>AC291</f>
        <v>0</v>
      </c>
    </row>
    <row r="293" spans="1:29" ht="20.100000000000001" customHeight="1" x14ac:dyDescent="0.15">
      <c r="A293" s="300">
        <f>IFERROR(IF(NOT(OR(AND(TRIM($J293)&lt;&gt;"", $AB293 &gt;0),AND(TRIM($J293)="", $AB293 =0))),1001,0),3)</f>
        <v>0</v>
      </c>
      <c r="B293" s="165"/>
      <c r="E293" s="357">
        <v>2090</v>
      </c>
      <c r="F293" s="350" t="s">
        <v>162</v>
      </c>
      <c r="G293" s="351"/>
      <c r="H293" s="351"/>
      <c r="I293" s="352"/>
      <c r="J293" s="19"/>
      <c r="K293" s="329" t="s">
        <v>163</v>
      </c>
      <c r="L293" s="329"/>
      <c r="M293" s="329"/>
      <c r="N293" s="329"/>
      <c r="O293" s="2"/>
      <c r="P293" s="353"/>
      <c r="Q293" s="324"/>
      <c r="R293" s="324"/>
      <c r="S293" s="324"/>
      <c r="T293" s="3"/>
      <c r="U293" s="12"/>
      <c r="V293" s="15"/>
      <c r="W293" s="12"/>
      <c r="X293" s="13"/>
      <c r="Y293" s="14"/>
      <c r="Z293" s="165"/>
      <c r="AB293" s="325">
        <f>COUNTIF($O293:$O298,"○")</f>
        <v>0</v>
      </c>
      <c r="AC293" s="326" t="b">
        <f>A293&lt;&gt;0</f>
        <v>0</v>
      </c>
    </row>
    <row r="294" spans="1:29" ht="20.100000000000001" customHeight="1" x14ac:dyDescent="0.15">
      <c r="B294" s="165"/>
      <c r="E294" s="357"/>
      <c r="F294" s="350"/>
      <c r="G294" s="351"/>
      <c r="H294" s="351"/>
      <c r="I294" s="352"/>
      <c r="J294" s="20"/>
      <c r="K294" s="329" t="s">
        <v>164</v>
      </c>
      <c r="L294" s="329"/>
      <c r="M294" s="329"/>
      <c r="N294" s="329"/>
      <c r="O294" s="2"/>
      <c r="P294" s="353"/>
      <c r="Q294" s="324"/>
      <c r="R294" s="324"/>
      <c r="S294" s="324"/>
      <c r="T294" s="3"/>
      <c r="U294" s="12"/>
      <c r="V294" s="15"/>
      <c r="W294" s="12"/>
      <c r="X294" s="13"/>
      <c r="Y294" s="14"/>
      <c r="Z294" s="165"/>
      <c r="AC294" s="300" t="b">
        <f>AC293</f>
        <v>0</v>
      </c>
    </row>
    <row r="295" spans="1:29" ht="20.100000000000001" customHeight="1" x14ac:dyDescent="0.15">
      <c r="B295" s="165"/>
      <c r="E295" s="357"/>
      <c r="F295" s="350"/>
      <c r="G295" s="351"/>
      <c r="H295" s="351"/>
      <c r="I295" s="352"/>
      <c r="J295" s="20"/>
      <c r="K295" s="329" t="s">
        <v>165</v>
      </c>
      <c r="L295" s="329"/>
      <c r="M295" s="329"/>
      <c r="N295" s="329"/>
      <c r="O295" s="2"/>
      <c r="P295" s="353"/>
      <c r="Q295" s="324"/>
      <c r="R295" s="324"/>
      <c r="S295" s="324"/>
      <c r="T295" s="3"/>
      <c r="U295" s="12"/>
      <c r="V295" s="15"/>
      <c r="W295" s="12"/>
      <c r="X295" s="13"/>
      <c r="Y295" s="14"/>
      <c r="Z295" s="165"/>
      <c r="AC295" s="300" t="b">
        <f t="shared" ref="AC295:AC298" si="7">AC294</f>
        <v>0</v>
      </c>
    </row>
    <row r="296" spans="1:29" ht="20.100000000000001" customHeight="1" x14ac:dyDescent="0.15">
      <c r="B296" s="165"/>
      <c r="E296" s="357"/>
      <c r="F296" s="350"/>
      <c r="G296" s="351"/>
      <c r="H296" s="351"/>
      <c r="I296" s="352"/>
      <c r="J296" s="20"/>
      <c r="K296" s="329" t="s">
        <v>166</v>
      </c>
      <c r="L296" s="329"/>
      <c r="M296" s="329"/>
      <c r="N296" s="329"/>
      <c r="O296" s="2"/>
      <c r="P296" s="353"/>
      <c r="Q296" s="324"/>
      <c r="R296" s="324"/>
      <c r="S296" s="324"/>
      <c r="T296" s="3"/>
      <c r="U296" s="12"/>
      <c r="V296" s="15"/>
      <c r="W296" s="12"/>
      <c r="X296" s="13"/>
      <c r="Y296" s="14"/>
      <c r="Z296" s="165"/>
      <c r="AC296" s="300" t="b">
        <f t="shared" si="7"/>
        <v>0</v>
      </c>
    </row>
    <row r="297" spans="1:29" ht="20.100000000000001" customHeight="1" x14ac:dyDescent="0.15">
      <c r="B297" s="165"/>
      <c r="E297" s="357"/>
      <c r="F297" s="350"/>
      <c r="G297" s="351"/>
      <c r="H297" s="351"/>
      <c r="I297" s="352"/>
      <c r="J297" s="20"/>
      <c r="K297" s="329" t="s">
        <v>167</v>
      </c>
      <c r="L297" s="329"/>
      <c r="M297" s="329"/>
      <c r="N297" s="329"/>
      <c r="O297" s="2"/>
      <c r="P297" s="353"/>
      <c r="Q297" s="324"/>
      <c r="R297" s="324"/>
      <c r="S297" s="324"/>
      <c r="T297" s="3"/>
      <c r="U297" s="12"/>
      <c r="V297" s="15"/>
      <c r="W297" s="12"/>
      <c r="X297" s="13"/>
      <c r="Y297" s="14"/>
      <c r="Z297" s="165"/>
      <c r="AC297" s="300" t="b">
        <f t="shared" si="7"/>
        <v>0</v>
      </c>
    </row>
    <row r="298" spans="1:29" ht="30" customHeight="1" x14ac:dyDescent="0.15">
      <c r="A298" s="300">
        <f>IFERROR(IF(AND($O298="○",TRIM($P298)=""),1001,0),3)</f>
        <v>0</v>
      </c>
      <c r="B298" s="165"/>
      <c r="E298" s="357"/>
      <c r="F298" s="350"/>
      <c r="G298" s="351"/>
      <c r="H298" s="351"/>
      <c r="I298" s="352"/>
      <c r="J298" s="21"/>
      <c r="K298" s="329" t="s">
        <v>431</v>
      </c>
      <c r="L298" s="329"/>
      <c r="M298" s="329"/>
      <c r="N298" s="329"/>
      <c r="O298" s="2"/>
      <c r="P298" s="27"/>
      <c r="Q298" s="28"/>
      <c r="R298" s="28"/>
      <c r="S298" s="29"/>
      <c r="T298" s="3"/>
      <c r="U298" s="12"/>
      <c r="V298" s="15"/>
      <c r="W298" s="12"/>
      <c r="X298" s="13"/>
      <c r="Y298" s="14"/>
      <c r="Z298" s="165"/>
      <c r="AC298" s="300" t="b">
        <f t="shared" si="7"/>
        <v>0</v>
      </c>
    </row>
    <row r="299" spans="1:29" ht="20.100000000000001" customHeight="1" x14ac:dyDescent="0.15">
      <c r="A299" s="300">
        <f>IFERROR(IF(NOT(OR(AND(TRIM($J299)&lt;&gt;"", $AB299 &gt;0),AND(TRIM($J299)="", $AB299 =0))),1001,0),3)</f>
        <v>0</v>
      </c>
      <c r="B299" s="165"/>
      <c r="E299" s="333">
        <v>2100</v>
      </c>
      <c r="F299" s="350" t="s">
        <v>168</v>
      </c>
      <c r="G299" s="351"/>
      <c r="H299" s="351"/>
      <c r="I299" s="352"/>
      <c r="J299" s="19"/>
      <c r="K299" s="329" t="s">
        <v>169</v>
      </c>
      <c r="L299" s="329"/>
      <c r="M299" s="329"/>
      <c r="N299" s="329"/>
      <c r="O299" s="2"/>
      <c r="P299" s="353"/>
      <c r="Q299" s="324"/>
      <c r="R299" s="324"/>
      <c r="S299" s="324"/>
      <c r="T299" s="3"/>
      <c r="U299" s="12"/>
      <c r="V299" s="15"/>
      <c r="W299" s="12"/>
      <c r="X299" s="13"/>
      <c r="Y299" s="14"/>
      <c r="Z299" s="165"/>
      <c r="AB299" s="325">
        <f>COUNTIF($O299:$O304,"○")</f>
        <v>0</v>
      </c>
      <c r="AC299" s="326" t="b">
        <f>A299&lt;&gt;0</f>
        <v>0</v>
      </c>
    </row>
    <row r="300" spans="1:29" ht="20.100000000000001" customHeight="1" x14ac:dyDescent="0.15">
      <c r="B300" s="165"/>
      <c r="E300" s="333"/>
      <c r="F300" s="350"/>
      <c r="G300" s="351"/>
      <c r="H300" s="351"/>
      <c r="I300" s="352"/>
      <c r="J300" s="20"/>
      <c r="K300" s="329" t="s">
        <v>170</v>
      </c>
      <c r="L300" s="329"/>
      <c r="M300" s="329"/>
      <c r="N300" s="329"/>
      <c r="O300" s="2"/>
      <c r="P300" s="353"/>
      <c r="Q300" s="324"/>
      <c r="R300" s="324"/>
      <c r="S300" s="324"/>
      <c r="T300" s="3"/>
      <c r="U300" s="12"/>
      <c r="V300" s="15"/>
      <c r="W300" s="12"/>
      <c r="X300" s="13"/>
      <c r="Y300" s="14"/>
      <c r="Z300" s="165"/>
      <c r="AC300" s="300" t="b">
        <f>AC299</f>
        <v>0</v>
      </c>
    </row>
    <row r="301" spans="1:29" ht="20.100000000000001" customHeight="1" x14ac:dyDescent="0.15">
      <c r="B301" s="165"/>
      <c r="E301" s="333"/>
      <c r="F301" s="350"/>
      <c r="G301" s="351"/>
      <c r="H301" s="351"/>
      <c r="I301" s="352"/>
      <c r="J301" s="20"/>
      <c r="K301" s="329" t="s">
        <v>171</v>
      </c>
      <c r="L301" s="329"/>
      <c r="M301" s="329"/>
      <c r="N301" s="329"/>
      <c r="O301" s="2"/>
      <c r="P301" s="353"/>
      <c r="Q301" s="324"/>
      <c r="R301" s="324"/>
      <c r="S301" s="324"/>
      <c r="T301" s="3"/>
      <c r="U301" s="12"/>
      <c r="V301" s="15"/>
      <c r="W301" s="12"/>
      <c r="X301" s="13"/>
      <c r="Y301" s="14"/>
      <c r="Z301" s="165"/>
      <c r="AC301" s="300" t="b">
        <f t="shared" ref="AC301:AC304" si="8">AC300</f>
        <v>0</v>
      </c>
    </row>
    <row r="302" spans="1:29" ht="20.100000000000001" customHeight="1" x14ac:dyDescent="0.15">
      <c r="B302" s="165"/>
      <c r="E302" s="333"/>
      <c r="F302" s="350"/>
      <c r="G302" s="351"/>
      <c r="H302" s="351"/>
      <c r="I302" s="352"/>
      <c r="J302" s="20"/>
      <c r="K302" s="329" t="s">
        <v>172</v>
      </c>
      <c r="L302" s="329"/>
      <c r="M302" s="329"/>
      <c r="N302" s="329"/>
      <c r="O302" s="2"/>
      <c r="P302" s="353"/>
      <c r="Q302" s="324"/>
      <c r="R302" s="324"/>
      <c r="S302" s="324"/>
      <c r="T302" s="3"/>
      <c r="U302" s="12"/>
      <c r="V302" s="15"/>
      <c r="W302" s="12"/>
      <c r="X302" s="13"/>
      <c r="Y302" s="14"/>
      <c r="Z302" s="165"/>
      <c r="AC302" s="300" t="b">
        <f t="shared" si="8"/>
        <v>0</v>
      </c>
    </row>
    <row r="303" spans="1:29" ht="20.100000000000001" customHeight="1" x14ac:dyDescent="0.15">
      <c r="B303" s="165"/>
      <c r="E303" s="333"/>
      <c r="F303" s="350"/>
      <c r="G303" s="351"/>
      <c r="H303" s="351"/>
      <c r="I303" s="352"/>
      <c r="J303" s="20"/>
      <c r="K303" s="329" t="s">
        <v>173</v>
      </c>
      <c r="L303" s="329"/>
      <c r="M303" s="329"/>
      <c r="N303" s="329"/>
      <c r="O303" s="2"/>
      <c r="P303" s="353"/>
      <c r="Q303" s="324"/>
      <c r="R303" s="324"/>
      <c r="S303" s="324"/>
      <c r="T303" s="3"/>
      <c r="U303" s="12"/>
      <c r="V303" s="15"/>
      <c r="W303" s="12"/>
      <c r="X303" s="13"/>
      <c r="Y303" s="14"/>
      <c r="Z303" s="165"/>
      <c r="AC303" s="300" t="b">
        <f t="shared" si="8"/>
        <v>0</v>
      </c>
    </row>
    <row r="304" spans="1:29" ht="20.100000000000001" customHeight="1" x14ac:dyDescent="0.15">
      <c r="B304" s="165"/>
      <c r="E304" s="333"/>
      <c r="F304" s="350"/>
      <c r="G304" s="351"/>
      <c r="H304" s="351"/>
      <c r="I304" s="352"/>
      <c r="J304" s="21"/>
      <c r="K304" s="329" t="s">
        <v>174</v>
      </c>
      <c r="L304" s="329"/>
      <c r="M304" s="329"/>
      <c r="N304" s="329"/>
      <c r="O304" s="2"/>
      <c r="P304" s="353"/>
      <c r="Q304" s="324"/>
      <c r="R304" s="324"/>
      <c r="S304" s="324"/>
      <c r="T304" s="3"/>
      <c r="U304" s="12"/>
      <c r="V304" s="15"/>
      <c r="W304" s="12"/>
      <c r="X304" s="13"/>
      <c r="Y304" s="14"/>
      <c r="Z304" s="165"/>
      <c r="AC304" s="300" t="b">
        <f t="shared" si="8"/>
        <v>0</v>
      </c>
    </row>
    <row r="305" spans="1:29" ht="20.100000000000001" customHeight="1" x14ac:dyDescent="0.15">
      <c r="A305" s="300">
        <f>IFERROR(IF(NOT(OR(AND(TRIM($J305)&lt;&gt;"", $AB305 &gt;0),AND(TRIM($J305)="", $AB305 =0))),1001,0),3)</f>
        <v>0</v>
      </c>
      <c r="B305" s="165"/>
      <c r="E305" s="357">
        <v>2110</v>
      </c>
      <c r="F305" s="350" t="s">
        <v>175</v>
      </c>
      <c r="G305" s="351"/>
      <c r="H305" s="351"/>
      <c r="I305" s="352"/>
      <c r="J305" s="19"/>
      <c r="K305" s="329" t="s">
        <v>176</v>
      </c>
      <c r="L305" s="329"/>
      <c r="M305" s="329"/>
      <c r="N305" s="329"/>
      <c r="O305" s="2"/>
      <c r="P305" s="353"/>
      <c r="Q305" s="324"/>
      <c r="R305" s="324"/>
      <c r="S305" s="324"/>
      <c r="T305" s="3"/>
      <c r="U305" s="12"/>
      <c r="V305" s="15"/>
      <c r="W305" s="12"/>
      <c r="X305" s="13"/>
      <c r="Y305" s="14"/>
      <c r="Z305" s="165"/>
      <c r="AB305" s="325">
        <f>COUNTIF($O305:$O311,"○")</f>
        <v>0</v>
      </c>
      <c r="AC305" s="326" t="b">
        <f>A305&lt;&gt;0</f>
        <v>0</v>
      </c>
    </row>
    <row r="306" spans="1:29" ht="20.100000000000001" customHeight="1" x14ac:dyDescent="0.15">
      <c r="B306" s="165"/>
      <c r="E306" s="357"/>
      <c r="F306" s="350"/>
      <c r="G306" s="351"/>
      <c r="H306" s="351"/>
      <c r="I306" s="352"/>
      <c r="J306" s="20"/>
      <c r="K306" s="329" t="s">
        <v>177</v>
      </c>
      <c r="L306" s="329"/>
      <c r="M306" s="329"/>
      <c r="N306" s="329"/>
      <c r="O306" s="2"/>
      <c r="P306" s="353"/>
      <c r="Q306" s="324"/>
      <c r="R306" s="324"/>
      <c r="S306" s="324"/>
      <c r="T306" s="3"/>
      <c r="U306" s="12"/>
      <c r="V306" s="15"/>
      <c r="W306" s="12"/>
      <c r="X306" s="13"/>
      <c r="Y306" s="14"/>
      <c r="Z306" s="165"/>
      <c r="AC306" s="300" t="b">
        <f>AC305</f>
        <v>0</v>
      </c>
    </row>
    <row r="307" spans="1:29" ht="20.100000000000001" customHeight="1" x14ac:dyDescent="0.15">
      <c r="B307" s="165"/>
      <c r="E307" s="357"/>
      <c r="F307" s="350"/>
      <c r="G307" s="351"/>
      <c r="H307" s="351"/>
      <c r="I307" s="352"/>
      <c r="J307" s="20"/>
      <c r="K307" s="329" t="s">
        <v>178</v>
      </c>
      <c r="L307" s="329"/>
      <c r="M307" s="329"/>
      <c r="N307" s="329"/>
      <c r="O307" s="2"/>
      <c r="P307" s="353"/>
      <c r="Q307" s="324"/>
      <c r="R307" s="324"/>
      <c r="S307" s="324"/>
      <c r="T307" s="3"/>
      <c r="U307" s="12"/>
      <c r="V307" s="15"/>
      <c r="W307" s="12"/>
      <c r="X307" s="13"/>
      <c r="Y307" s="14"/>
      <c r="Z307" s="165"/>
      <c r="AC307" s="300" t="b">
        <f t="shared" ref="AC307:AC311" si="9">AC306</f>
        <v>0</v>
      </c>
    </row>
    <row r="308" spans="1:29" ht="20.100000000000001" customHeight="1" x14ac:dyDescent="0.15">
      <c r="B308" s="165"/>
      <c r="E308" s="357"/>
      <c r="F308" s="350"/>
      <c r="G308" s="351"/>
      <c r="H308" s="351"/>
      <c r="I308" s="352"/>
      <c r="J308" s="20"/>
      <c r="K308" s="329" t="s">
        <v>179</v>
      </c>
      <c r="L308" s="329"/>
      <c r="M308" s="329"/>
      <c r="N308" s="329"/>
      <c r="O308" s="2"/>
      <c r="P308" s="353"/>
      <c r="Q308" s="324"/>
      <c r="R308" s="324"/>
      <c r="S308" s="324"/>
      <c r="T308" s="3"/>
      <c r="U308" s="12"/>
      <c r="V308" s="15"/>
      <c r="W308" s="12"/>
      <c r="X308" s="13"/>
      <c r="Y308" s="14"/>
      <c r="Z308" s="165"/>
      <c r="AC308" s="300" t="b">
        <f t="shared" si="9"/>
        <v>0</v>
      </c>
    </row>
    <row r="309" spans="1:29" ht="20.100000000000001" customHeight="1" x14ac:dyDescent="0.15">
      <c r="B309" s="165"/>
      <c r="E309" s="357"/>
      <c r="F309" s="350"/>
      <c r="G309" s="351"/>
      <c r="H309" s="351"/>
      <c r="I309" s="352"/>
      <c r="J309" s="20"/>
      <c r="K309" s="329" t="s">
        <v>180</v>
      </c>
      <c r="L309" s="329"/>
      <c r="M309" s="329"/>
      <c r="N309" s="329"/>
      <c r="O309" s="2"/>
      <c r="P309" s="353"/>
      <c r="Q309" s="324"/>
      <c r="R309" s="324"/>
      <c r="S309" s="324"/>
      <c r="T309" s="3"/>
      <c r="U309" s="12"/>
      <c r="V309" s="15"/>
      <c r="W309" s="12"/>
      <c r="X309" s="13"/>
      <c r="Y309" s="14"/>
      <c r="Z309" s="165"/>
      <c r="AC309" s="300" t="b">
        <f t="shared" si="9"/>
        <v>0</v>
      </c>
    </row>
    <row r="310" spans="1:29" ht="30" customHeight="1" x14ac:dyDescent="0.15">
      <c r="A310" s="300">
        <f>IFERROR(IF(AND($O310="○",TRIM($P310)=""),1001,0),3)</f>
        <v>0</v>
      </c>
      <c r="B310" s="165"/>
      <c r="E310" s="357"/>
      <c r="F310" s="350"/>
      <c r="G310" s="351"/>
      <c r="H310" s="351"/>
      <c r="I310" s="352"/>
      <c r="J310" s="20"/>
      <c r="K310" s="329" t="s">
        <v>432</v>
      </c>
      <c r="L310" s="329"/>
      <c r="M310" s="329"/>
      <c r="N310" s="329"/>
      <c r="O310" s="2"/>
      <c r="P310" s="27"/>
      <c r="Q310" s="28"/>
      <c r="R310" s="28"/>
      <c r="S310" s="29"/>
      <c r="T310" s="3"/>
      <c r="U310" s="12"/>
      <c r="V310" s="15"/>
      <c r="W310" s="12"/>
      <c r="X310" s="13"/>
      <c r="Y310" s="14"/>
      <c r="Z310" s="165"/>
      <c r="AC310" s="300" t="b">
        <f t="shared" si="9"/>
        <v>0</v>
      </c>
    </row>
    <row r="311" spans="1:29" ht="20.100000000000001" customHeight="1" x14ac:dyDescent="0.15">
      <c r="B311" s="165"/>
      <c r="E311" s="357"/>
      <c r="F311" s="350"/>
      <c r="G311" s="351"/>
      <c r="H311" s="351"/>
      <c r="I311" s="352"/>
      <c r="J311" s="21"/>
      <c r="K311" s="329" t="s">
        <v>181</v>
      </c>
      <c r="L311" s="329"/>
      <c r="M311" s="329"/>
      <c r="N311" s="329"/>
      <c r="O311" s="2"/>
      <c r="P311" s="353"/>
      <c r="Q311" s="324"/>
      <c r="R311" s="324"/>
      <c r="S311" s="324"/>
      <c r="T311" s="3"/>
      <c r="U311" s="12"/>
      <c r="V311" s="15"/>
      <c r="W311" s="12"/>
      <c r="X311" s="13"/>
      <c r="Y311" s="14"/>
      <c r="Z311" s="165"/>
      <c r="AC311" s="300" t="b">
        <f t="shared" si="9"/>
        <v>0</v>
      </c>
    </row>
    <row r="312" spans="1:29" ht="20.100000000000001" customHeight="1" x14ac:dyDescent="0.15">
      <c r="A312" s="300">
        <f>IFERROR(IF(NOT(OR(AND(TRIM($J312)&lt;&gt;"", $AB312 &gt;0),AND(TRIM($J312)="", $AB312 =0))),1001,0),3)</f>
        <v>0</v>
      </c>
      <c r="B312" s="165"/>
      <c r="E312" s="333">
        <v>2120</v>
      </c>
      <c r="F312" s="350" t="s">
        <v>182</v>
      </c>
      <c r="G312" s="351"/>
      <c r="H312" s="351"/>
      <c r="I312" s="352"/>
      <c r="J312" s="19"/>
      <c r="K312" s="329" t="s">
        <v>183</v>
      </c>
      <c r="L312" s="329"/>
      <c r="M312" s="329"/>
      <c r="N312" s="329"/>
      <c r="O312" s="2"/>
      <c r="P312" s="353"/>
      <c r="Q312" s="324"/>
      <c r="R312" s="324"/>
      <c r="S312" s="324"/>
      <c r="T312" s="3"/>
      <c r="U312" s="12"/>
      <c r="V312" s="15"/>
      <c r="W312" s="12"/>
      <c r="X312" s="13"/>
      <c r="Y312" s="14"/>
      <c r="Z312" s="165"/>
      <c r="AB312" s="325">
        <f>COUNTIF($O312:$O317,"○")</f>
        <v>0</v>
      </c>
      <c r="AC312" s="326" t="b">
        <f>A312&lt;&gt;0</f>
        <v>0</v>
      </c>
    </row>
    <row r="313" spans="1:29" ht="20.100000000000001" customHeight="1" x14ac:dyDescent="0.15">
      <c r="B313" s="165"/>
      <c r="E313" s="333"/>
      <c r="F313" s="350"/>
      <c r="G313" s="351"/>
      <c r="H313" s="351"/>
      <c r="I313" s="352"/>
      <c r="J313" s="20"/>
      <c r="K313" s="329" t="s">
        <v>184</v>
      </c>
      <c r="L313" s="329"/>
      <c r="M313" s="329"/>
      <c r="N313" s="329"/>
      <c r="O313" s="2"/>
      <c r="P313" s="353"/>
      <c r="Q313" s="324"/>
      <c r="R313" s="324"/>
      <c r="S313" s="324"/>
      <c r="T313" s="3"/>
      <c r="U313" s="12"/>
      <c r="V313" s="15"/>
      <c r="W313" s="12"/>
      <c r="X313" s="13"/>
      <c r="Y313" s="14"/>
      <c r="Z313" s="165"/>
      <c r="AC313" s="300" t="b">
        <f>AC312</f>
        <v>0</v>
      </c>
    </row>
    <row r="314" spans="1:29" ht="20.100000000000001" customHeight="1" x14ac:dyDescent="0.15">
      <c r="B314" s="165"/>
      <c r="E314" s="333"/>
      <c r="F314" s="350"/>
      <c r="G314" s="351"/>
      <c r="H314" s="351"/>
      <c r="I314" s="352"/>
      <c r="J314" s="20"/>
      <c r="K314" s="329" t="s">
        <v>185</v>
      </c>
      <c r="L314" s="329"/>
      <c r="M314" s="329"/>
      <c r="N314" s="329"/>
      <c r="O314" s="2"/>
      <c r="P314" s="353"/>
      <c r="Q314" s="324"/>
      <c r="R314" s="324"/>
      <c r="S314" s="324"/>
      <c r="T314" s="3"/>
      <c r="U314" s="12"/>
      <c r="V314" s="15"/>
      <c r="W314" s="12"/>
      <c r="X314" s="13"/>
      <c r="Y314" s="14"/>
      <c r="Z314" s="165"/>
      <c r="AC314" s="300" t="b">
        <f t="shared" ref="AC314:AC317" si="10">AC313</f>
        <v>0</v>
      </c>
    </row>
    <row r="315" spans="1:29" ht="20.100000000000001" customHeight="1" x14ac:dyDescent="0.15">
      <c r="B315" s="165"/>
      <c r="E315" s="333"/>
      <c r="F315" s="350"/>
      <c r="G315" s="351"/>
      <c r="H315" s="351"/>
      <c r="I315" s="352"/>
      <c r="J315" s="20"/>
      <c r="K315" s="329" t="s">
        <v>186</v>
      </c>
      <c r="L315" s="329"/>
      <c r="M315" s="329"/>
      <c r="N315" s="329"/>
      <c r="O315" s="2"/>
      <c r="P315" s="353"/>
      <c r="Q315" s="324"/>
      <c r="R315" s="324"/>
      <c r="S315" s="324"/>
      <c r="T315" s="3"/>
      <c r="U315" s="12"/>
      <c r="V315" s="15"/>
      <c r="W315" s="12"/>
      <c r="X315" s="13"/>
      <c r="Y315" s="14"/>
      <c r="Z315" s="165"/>
      <c r="AC315" s="300" t="b">
        <f t="shared" si="10"/>
        <v>0</v>
      </c>
    </row>
    <row r="316" spans="1:29" ht="20.100000000000001" customHeight="1" x14ac:dyDescent="0.15">
      <c r="B316" s="165"/>
      <c r="E316" s="333"/>
      <c r="F316" s="350"/>
      <c r="G316" s="351"/>
      <c r="H316" s="351"/>
      <c r="I316" s="352"/>
      <c r="J316" s="20"/>
      <c r="K316" s="329" t="s">
        <v>187</v>
      </c>
      <c r="L316" s="329"/>
      <c r="M316" s="329"/>
      <c r="N316" s="329"/>
      <c r="O316" s="2"/>
      <c r="P316" s="353"/>
      <c r="Q316" s="324"/>
      <c r="R316" s="324"/>
      <c r="S316" s="324"/>
      <c r="T316" s="3"/>
      <c r="U316" s="12"/>
      <c r="V316" s="15"/>
      <c r="W316" s="12"/>
      <c r="X316" s="13"/>
      <c r="Y316" s="14"/>
      <c r="Z316" s="165"/>
      <c r="AC316" s="300" t="b">
        <f t="shared" si="10"/>
        <v>0</v>
      </c>
    </row>
    <row r="317" spans="1:29" ht="20.100000000000001" customHeight="1" x14ac:dyDescent="0.15">
      <c r="B317" s="165"/>
      <c r="E317" s="333"/>
      <c r="F317" s="350"/>
      <c r="G317" s="351"/>
      <c r="H317" s="351"/>
      <c r="I317" s="352"/>
      <c r="J317" s="21"/>
      <c r="K317" s="329" t="s">
        <v>188</v>
      </c>
      <c r="L317" s="329"/>
      <c r="M317" s="329"/>
      <c r="N317" s="329"/>
      <c r="O317" s="2"/>
      <c r="P317" s="353"/>
      <c r="Q317" s="324"/>
      <c r="R317" s="324"/>
      <c r="S317" s="324"/>
      <c r="T317" s="3"/>
      <c r="U317" s="12"/>
      <c r="V317" s="15"/>
      <c r="W317" s="12"/>
      <c r="X317" s="13"/>
      <c r="Y317" s="14"/>
      <c r="Z317" s="165"/>
      <c r="AC317" s="300" t="b">
        <f t="shared" si="10"/>
        <v>0</v>
      </c>
    </row>
    <row r="318" spans="1:29" ht="20.100000000000001" customHeight="1" x14ac:dyDescent="0.15">
      <c r="A318" s="300">
        <f>IFERROR(IF(NOT(OR(AND(TRIM($J318)&lt;&gt;"", $AB318 &gt;0),AND(TRIM($J318)="", $AB318 =0))),1001,0),3)</f>
        <v>0</v>
      </c>
      <c r="B318" s="165"/>
      <c r="E318" s="333">
        <v>2130</v>
      </c>
      <c r="F318" s="350" t="s">
        <v>189</v>
      </c>
      <c r="G318" s="351"/>
      <c r="H318" s="351"/>
      <c r="I318" s="352"/>
      <c r="J318" s="19"/>
      <c r="K318" s="329" t="s">
        <v>190</v>
      </c>
      <c r="L318" s="329"/>
      <c r="M318" s="329"/>
      <c r="N318" s="329"/>
      <c r="O318" s="2"/>
      <c r="P318" s="353"/>
      <c r="Q318" s="324"/>
      <c r="R318" s="324"/>
      <c r="S318" s="324"/>
      <c r="T318" s="3"/>
      <c r="U318" s="12"/>
      <c r="V318" s="15"/>
      <c r="W318" s="12"/>
      <c r="X318" s="13"/>
      <c r="Y318" s="14"/>
      <c r="Z318" s="165"/>
      <c r="AB318" s="325">
        <f>COUNTIF($O318:$O319,"○")</f>
        <v>0</v>
      </c>
      <c r="AC318" s="326" t="b">
        <f>A318&lt;&gt;0</f>
        <v>0</v>
      </c>
    </row>
    <row r="319" spans="1:29" ht="20.100000000000001" customHeight="1" x14ac:dyDescent="0.15">
      <c r="B319" s="165"/>
      <c r="E319" s="333"/>
      <c r="F319" s="350"/>
      <c r="G319" s="351"/>
      <c r="H319" s="351"/>
      <c r="I319" s="352"/>
      <c r="J319" s="21"/>
      <c r="K319" s="329" t="s">
        <v>191</v>
      </c>
      <c r="L319" s="329"/>
      <c r="M319" s="329"/>
      <c r="N319" s="329"/>
      <c r="O319" s="2"/>
      <c r="P319" s="353"/>
      <c r="Q319" s="324"/>
      <c r="R319" s="324"/>
      <c r="S319" s="324"/>
      <c r="T319" s="3"/>
      <c r="U319" s="12"/>
      <c r="V319" s="15"/>
      <c r="W319" s="12"/>
      <c r="X319" s="13"/>
      <c r="Y319" s="14"/>
      <c r="Z319" s="165"/>
      <c r="AC319" s="300" t="b">
        <f>AC318</f>
        <v>0</v>
      </c>
    </row>
    <row r="320" spans="1:29" ht="20.100000000000001" customHeight="1" x14ac:dyDescent="0.15">
      <c r="A320" s="300">
        <f>IFERROR(IF(NOT(OR(AND(TRIM($J320)&lt;&gt;"", $AB320 &gt;0),AND(TRIM($J320)="", $AB320 =0))),1001,0),3)</f>
        <v>0</v>
      </c>
      <c r="B320" s="165"/>
      <c r="E320" s="333">
        <v>2140</v>
      </c>
      <c r="F320" s="350" t="s">
        <v>192</v>
      </c>
      <c r="G320" s="351"/>
      <c r="H320" s="351"/>
      <c r="I320" s="352"/>
      <c r="J320" s="19"/>
      <c r="K320" s="329" t="s">
        <v>193</v>
      </c>
      <c r="L320" s="329"/>
      <c r="M320" s="329"/>
      <c r="N320" s="329"/>
      <c r="O320" s="2"/>
      <c r="P320" s="353"/>
      <c r="Q320" s="324"/>
      <c r="R320" s="324"/>
      <c r="S320" s="324"/>
      <c r="T320" s="3"/>
      <c r="U320" s="12"/>
      <c r="V320" s="15"/>
      <c r="W320" s="12"/>
      <c r="X320" s="13"/>
      <c r="Y320" s="14"/>
      <c r="Z320" s="165"/>
      <c r="AB320" s="325">
        <f>COUNTIF($O320:$O323,"○")</f>
        <v>0</v>
      </c>
      <c r="AC320" s="326" t="b">
        <f>A320&lt;&gt;0</f>
        <v>0</v>
      </c>
    </row>
    <row r="321" spans="1:29" ht="20.100000000000001" customHeight="1" x14ac:dyDescent="0.15">
      <c r="B321" s="165"/>
      <c r="E321" s="333"/>
      <c r="F321" s="350"/>
      <c r="G321" s="351"/>
      <c r="H321" s="351"/>
      <c r="I321" s="352"/>
      <c r="J321" s="20"/>
      <c r="K321" s="329" t="s">
        <v>194</v>
      </c>
      <c r="L321" s="329"/>
      <c r="M321" s="329"/>
      <c r="N321" s="329"/>
      <c r="O321" s="2"/>
      <c r="P321" s="353"/>
      <c r="Q321" s="324"/>
      <c r="R321" s="324"/>
      <c r="S321" s="324"/>
      <c r="T321" s="3"/>
      <c r="U321" s="12"/>
      <c r="V321" s="15"/>
      <c r="W321" s="12"/>
      <c r="X321" s="13"/>
      <c r="Y321" s="14"/>
      <c r="Z321" s="165"/>
      <c r="AC321" s="300" t="b">
        <f>AC320</f>
        <v>0</v>
      </c>
    </row>
    <row r="322" spans="1:29" ht="20.100000000000001" customHeight="1" x14ac:dyDescent="0.15">
      <c r="B322" s="165"/>
      <c r="E322" s="333"/>
      <c r="F322" s="350"/>
      <c r="G322" s="351"/>
      <c r="H322" s="351"/>
      <c r="I322" s="352"/>
      <c r="J322" s="20"/>
      <c r="K322" s="329" t="s">
        <v>195</v>
      </c>
      <c r="L322" s="329"/>
      <c r="M322" s="329"/>
      <c r="N322" s="329"/>
      <c r="O322" s="2"/>
      <c r="P322" s="353"/>
      <c r="Q322" s="324"/>
      <c r="R322" s="324"/>
      <c r="S322" s="324"/>
      <c r="T322" s="3"/>
      <c r="U322" s="12"/>
      <c r="V322" s="15"/>
      <c r="W322" s="12"/>
      <c r="X322" s="13"/>
      <c r="Y322" s="14"/>
      <c r="Z322" s="165"/>
      <c r="AC322" s="300" t="b">
        <f>AC321</f>
        <v>0</v>
      </c>
    </row>
    <row r="323" spans="1:29" ht="30" customHeight="1" x14ac:dyDescent="0.15">
      <c r="A323" s="300">
        <f>IFERROR(IF(AND($O323="○",TRIM($P323)=""),1001,0),3)</f>
        <v>0</v>
      </c>
      <c r="B323" s="165"/>
      <c r="E323" s="333"/>
      <c r="F323" s="350"/>
      <c r="G323" s="351"/>
      <c r="H323" s="351"/>
      <c r="I323" s="352"/>
      <c r="J323" s="21"/>
      <c r="K323" s="329" t="s">
        <v>452</v>
      </c>
      <c r="L323" s="329"/>
      <c r="M323" s="329"/>
      <c r="N323" s="329"/>
      <c r="O323" s="2"/>
      <c r="P323" s="27"/>
      <c r="Q323" s="28"/>
      <c r="R323" s="28"/>
      <c r="S323" s="29"/>
      <c r="T323" s="3"/>
      <c r="U323" s="12"/>
      <c r="V323" s="15"/>
      <c r="W323" s="12"/>
      <c r="X323" s="13"/>
      <c r="Y323" s="14"/>
      <c r="Z323" s="165"/>
      <c r="AC323" s="300" t="b">
        <f>AC322</f>
        <v>0</v>
      </c>
    </row>
    <row r="324" spans="1:29" ht="20.100000000000001" customHeight="1" x14ac:dyDescent="0.15">
      <c r="A324" s="300">
        <f>IFERROR(IF(NOT(OR(AND(TRIM($J324)&lt;&gt;"", $AB324 &gt;0),AND(TRIM($J324)="", $AB324 =0))),1001,0),3)</f>
        <v>0</v>
      </c>
      <c r="B324" s="165"/>
      <c r="E324" s="333">
        <v>2150</v>
      </c>
      <c r="F324" s="350" t="s">
        <v>196</v>
      </c>
      <c r="G324" s="351"/>
      <c r="H324" s="351"/>
      <c r="I324" s="352"/>
      <c r="J324" s="19"/>
      <c r="K324" s="329" t="s">
        <v>197</v>
      </c>
      <c r="L324" s="329"/>
      <c r="M324" s="329"/>
      <c r="N324" s="329"/>
      <c r="O324" s="2"/>
      <c r="P324" s="353"/>
      <c r="Q324" s="324"/>
      <c r="R324" s="324"/>
      <c r="S324" s="324"/>
      <c r="T324" s="3"/>
      <c r="U324" s="12"/>
      <c r="V324" s="15"/>
      <c r="W324" s="12"/>
      <c r="X324" s="13"/>
      <c r="Y324" s="14"/>
      <c r="Z324" s="165"/>
      <c r="AB324" s="325">
        <f>COUNTIF($O324:$O326,"○")</f>
        <v>0</v>
      </c>
      <c r="AC324" s="326" t="b">
        <f>A324&lt;&gt;0</f>
        <v>0</v>
      </c>
    </row>
    <row r="325" spans="1:29" ht="20.100000000000001" customHeight="1" x14ac:dyDescent="0.15">
      <c r="B325" s="165"/>
      <c r="E325" s="333"/>
      <c r="F325" s="350"/>
      <c r="G325" s="351"/>
      <c r="H325" s="351"/>
      <c r="I325" s="352"/>
      <c r="J325" s="20"/>
      <c r="K325" s="329" t="s">
        <v>198</v>
      </c>
      <c r="L325" s="329"/>
      <c r="M325" s="329"/>
      <c r="N325" s="329"/>
      <c r="O325" s="2"/>
      <c r="P325" s="353"/>
      <c r="Q325" s="324"/>
      <c r="R325" s="324"/>
      <c r="S325" s="324"/>
      <c r="T325" s="3"/>
      <c r="U325" s="12"/>
      <c r="V325" s="15"/>
      <c r="W325" s="12"/>
      <c r="X325" s="13"/>
      <c r="Y325" s="14"/>
      <c r="Z325" s="165"/>
      <c r="AC325" s="300" t="b">
        <f>AC324</f>
        <v>0</v>
      </c>
    </row>
    <row r="326" spans="1:29" ht="30" customHeight="1" x14ac:dyDescent="0.15">
      <c r="A326" s="300">
        <f>IFERROR(IF(AND($O326="○",TRIM($P326)=""),1001,0),3)</f>
        <v>0</v>
      </c>
      <c r="B326" s="165"/>
      <c r="E326" s="333"/>
      <c r="F326" s="350"/>
      <c r="G326" s="351"/>
      <c r="H326" s="351"/>
      <c r="I326" s="352"/>
      <c r="J326" s="21"/>
      <c r="K326" s="329" t="s">
        <v>407</v>
      </c>
      <c r="L326" s="329"/>
      <c r="M326" s="329"/>
      <c r="N326" s="329"/>
      <c r="O326" s="2"/>
      <c r="P326" s="27"/>
      <c r="Q326" s="28"/>
      <c r="R326" s="28"/>
      <c r="S326" s="29"/>
      <c r="T326" s="3"/>
      <c r="U326" s="12"/>
      <c r="V326" s="15"/>
      <c r="W326" s="12"/>
      <c r="X326" s="13"/>
      <c r="Y326" s="14"/>
      <c r="Z326" s="165"/>
      <c r="AC326" s="300" t="b">
        <f>AC325</f>
        <v>0</v>
      </c>
    </row>
    <row r="327" spans="1:29" ht="20.100000000000001" customHeight="1" x14ac:dyDescent="0.15">
      <c r="A327" s="300">
        <f>IFERROR(IF(NOT(OR(AND(TRIM($J327)&lt;&gt;"", $AB327 &gt;0),AND(TRIM($J327)="", $AB327 =0))),1001,0),3)</f>
        <v>0</v>
      </c>
      <c r="B327" s="165"/>
      <c r="E327" s="358">
        <v>2160</v>
      </c>
      <c r="F327" s="350" t="s">
        <v>199</v>
      </c>
      <c r="G327" s="351"/>
      <c r="H327" s="351"/>
      <c r="I327" s="352"/>
      <c r="J327" s="2"/>
      <c r="K327" s="329" t="s">
        <v>200</v>
      </c>
      <c r="L327" s="329"/>
      <c r="M327" s="329"/>
      <c r="N327" s="329"/>
      <c r="O327" s="2"/>
      <c r="P327" s="353"/>
      <c r="Q327" s="324"/>
      <c r="R327" s="324"/>
      <c r="S327" s="324"/>
      <c r="T327" s="3"/>
      <c r="U327" s="12"/>
      <c r="V327" s="15"/>
      <c r="W327" s="12"/>
      <c r="X327" s="13"/>
      <c r="Y327" s="14"/>
      <c r="Z327" s="165"/>
      <c r="AB327" s="325">
        <f>COUNTIF($O327:$O327,"○")</f>
        <v>0</v>
      </c>
      <c r="AC327" s="326" t="b">
        <f>A327&lt;&gt;0</f>
        <v>0</v>
      </c>
    </row>
    <row r="328" spans="1:29" ht="20.100000000000001" customHeight="1" x14ac:dyDescent="0.15">
      <c r="A328" s="300">
        <f>IFERROR(IF(NOT(OR(AND(TRIM($J328)&lt;&gt;"", $AB328 &gt;0),AND(TRIM($J328)="", $AB328 =0))),1001,0),3)</f>
        <v>0</v>
      </c>
      <c r="B328" s="165"/>
      <c r="E328" s="333">
        <v>2170</v>
      </c>
      <c r="F328" s="350" t="s">
        <v>201</v>
      </c>
      <c r="G328" s="351"/>
      <c r="H328" s="351"/>
      <c r="I328" s="352"/>
      <c r="J328" s="19"/>
      <c r="K328" s="329" t="s">
        <v>202</v>
      </c>
      <c r="L328" s="329"/>
      <c r="M328" s="329"/>
      <c r="N328" s="329"/>
      <c r="O328" s="2"/>
      <c r="P328" s="353"/>
      <c r="Q328" s="324"/>
      <c r="R328" s="324"/>
      <c r="S328" s="324"/>
      <c r="T328" s="3"/>
      <c r="U328" s="12"/>
      <c r="V328" s="15"/>
      <c r="W328" s="12"/>
      <c r="X328" s="13"/>
      <c r="Y328" s="14"/>
      <c r="Z328" s="165"/>
      <c r="AB328" s="325">
        <f>COUNTIF($O328:$O333,"○")</f>
        <v>0</v>
      </c>
      <c r="AC328" s="326" t="b">
        <f>A328&lt;&gt;0</f>
        <v>0</v>
      </c>
    </row>
    <row r="329" spans="1:29" ht="20.100000000000001" customHeight="1" x14ac:dyDescent="0.15">
      <c r="B329" s="165"/>
      <c r="E329" s="333"/>
      <c r="F329" s="350"/>
      <c r="G329" s="351"/>
      <c r="H329" s="351"/>
      <c r="I329" s="352"/>
      <c r="J329" s="20"/>
      <c r="K329" s="329" t="s">
        <v>203</v>
      </c>
      <c r="L329" s="329"/>
      <c r="M329" s="329"/>
      <c r="N329" s="329"/>
      <c r="O329" s="2"/>
      <c r="P329" s="353"/>
      <c r="Q329" s="324"/>
      <c r="R329" s="324"/>
      <c r="S329" s="324"/>
      <c r="T329" s="3"/>
      <c r="U329" s="12"/>
      <c r="V329" s="15"/>
      <c r="W329" s="12"/>
      <c r="X329" s="13"/>
      <c r="Y329" s="14"/>
      <c r="Z329" s="165"/>
      <c r="AC329" s="300" t="b">
        <f>AC328</f>
        <v>0</v>
      </c>
    </row>
    <row r="330" spans="1:29" ht="20.100000000000001" customHeight="1" x14ac:dyDescent="0.15">
      <c r="B330" s="165"/>
      <c r="E330" s="333"/>
      <c r="F330" s="350"/>
      <c r="G330" s="351"/>
      <c r="H330" s="351"/>
      <c r="I330" s="352"/>
      <c r="J330" s="20"/>
      <c r="K330" s="329" t="s">
        <v>204</v>
      </c>
      <c r="L330" s="329"/>
      <c r="M330" s="329"/>
      <c r="N330" s="329"/>
      <c r="O330" s="2"/>
      <c r="P330" s="353"/>
      <c r="Q330" s="324"/>
      <c r="R330" s="324"/>
      <c r="S330" s="324"/>
      <c r="T330" s="3"/>
      <c r="U330" s="12"/>
      <c r="V330" s="15"/>
      <c r="W330" s="12"/>
      <c r="X330" s="13"/>
      <c r="Y330" s="14"/>
      <c r="Z330" s="165"/>
      <c r="AC330" s="300" t="b">
        <f t="shared" ref="AC330:AC333" si="11">AC329</f>
        <v>0</v>
      </c>
    </row>
    <row r="331" spans="1:29" ht="20.100000000000001" customHeight="1" x14ac:dyDescent="0.15">
      <c r="B331" s="165"/>
      <c r="E331" s="333"/>
      <c r="F331" s="350"/>
      <c r="G331" s="351"/>
      <c r="H331" s="351"/>
      <c r="I331" s="352"/>
      <c r="J331" s="20"/>
      <c r="K331" s="329" t="s">
        <v>205</v>
      </c>
      <c r="L331" s="329"/>
      <c r="M331" s="329"/>
      <c r="N331" s="329"/>
      <c r="O331" s="2"/>
      <c r="P331" s="353"/>
      <c r="Q331" s="324"/>
      <c r="R331" s="324"/>
      <c r="S331" s="324"/>
      <c r="T331" s="3"/>
      <c r="U331" s="12"/>
      <c r="V331" s="15"/>
      <c r="W331" s="12"/>
      <c r="X331" s="13"/>
      <c r="Y331" s="14"/>
      <c r="Z331" s="165"/>
      <c r="AC331" s="300" t="b">
        <f t="shared" si="11"/>
        <v>0</v>
      </c>
    </row>
    <row r="332" spans="1:29" ht="20.100000000000001" customHeight="1" x14ac:dyDescent="0.15">
      <c r="B332" s="165"/>
      <c r="E332" s="333"/>
      <c r="F332" s="350"/>
      <c r="G332" s="351"/>
      <c r="H332" s="351"/>
      <c r="I332" s="352"/>
      <c r="J332" s="20"/>
      <c r="K332" s="329" t="s">
        <v>206</v>
      </c>
      <c r="L332" s="329"/>
      <c r="M332" s="329"/>
      <c r="N332" s="329"/>
      <c r="O332" s="2"/>
      <c r="P332" s="353"/>
      <c r="Q332" s="324"/>
      <c r="R332" s="324"/>
      <c r="S332" s="324"/>
      <c r="T332" s="3"/>
      <c r="U332" s="12"/>
      <c r="V332" s="15"/>
      <c r="W332" s="12"/>
      <c r="X332" s="13"/>
      <c r="Y332" s="14"/>
      <c r="Z332" s="165"/>
      <c r="AC332" s="300" t="b">
        <f t="shared" si="11"/>
        <v>0</v>
      </c>
    </row>
    <row r="333" spans="1:29" ht="30" customHeight="1" x14ac:dyDescent="0.15">
      <c r="A333" s="300">
        <f>IFERROR(IF(AND($O333="○",TRIM($P333)=""),1001,0),3)</f>
        <v>0</v>
      </c>
      <c r="B333" s="165"/>
      <c r="E333" s="333"/>
      <c r="F333" s="350"/>
      <c r="G333" s="351"/>
      <c r="H333" s="351"/>
      <c r="I333" s="352"/>
      <c r="J333" s="21"/>
      <c r="K333" s="329" t="s">
        <v>433</v>
      </c>
      <c r="L333" s="329"/>
      <c r="M333" s="329"/>
      <c r="N333" s="329"/>
      <c r="O333" s="2"/>
      <c r="P333" s="27"/>
      <c r="Q333" s="28"/>
      <c r="R333" s="28"/>
      <c r="S333" s="29"/>
      <c r="T333" s="3"/>
      <c r="U333" s="12"/>
      <c r="V333" s="15"/>
      <c r="W333" s="12"/>
      <c r="X333" s="13"/>
      <c r="Y333" s="14"/>
      <c r="Z333" s="165"/>
      <c r="AC333" s="300" t="b">
        <f t="shared" si="11"/>
        <v>0</v>
      </c>
    </row>
    <row r="334" spans="1:29" ht="20.100000000000001" customHeight="1" x14ac:dyDescent="0.15">
      <c r="A334" s="300">
        <f>IFERROR(IF(NOT(OR(AND(TRIM($J334)&lt;&gt;"", $AB334 &gt;0),AND(TRIM($J334)="", $AB334 =0))),1001,0),3)</f>
        <v>0</v>
      </c>
      <c r="B334" s="165"/>
      <c r="E334" s="333">
        <v>2180</v>
      </c>
      <c r="F334" s="350" t="s">
        <v>207</v>
      </c>
      <c r="G334" s="351"/>
      <c r="H334" s="351"/>
      <c r="I334" s="352"/>
      <c r="J334" s="19"/>
      <c r="K334" s="329" t="s">
        <v>208</v>
      </c>
      <c r="L334" s="329"/>
      <c r="M334" s="329"/>
      <c r="N334" s="329"/>
      <c r="O334" s="2"/>
      <c r="P334" s="353"/>
      <c r="Q334" s="324"/>
      <c r="R334" s="324"/>
      <c r="S334" s="324"/>
      <c r="T334" s="3"/>
      <c r="U334" s="12"/>
      <c r="V334" s="15"/>
      <c r="W334" s="12"/>
      <c r="X334" s="13"/>
      <c r="Y334" s="14"/>
      <c r="Z334" s="165"/>
      <c r="AB334" s="325">
        <f>COUNTIF($O334:$O343,"○")</f>
        <v>0</v>
      </c>
      <c r="AC334" s="326" t="b">
        <f>A334&lt;&gt;0</f>
        <v>0</v>
      </c>
    </row>
    <row r="335" spans="1:29" ht="20.100000000000001" customHeight="1" x14ac:dyDescent="0.15">
      <c r="B335" s="165"/>
      <c r="E335" s="333"/>
      <c r="F335" s="350"/>
      <c r="G335" s="351"/>
      <c r="H335" s="351"/>
      <c r="I335" s="352"/>
      <c r="J335" s="20"/>
      <c r="K335" s="329" t="s">
        <v>209</v>
      </c>
      <c r="L335" s="329"/>
      <c r="M335" s="329"/>
      <c r="N335" s="329"/>
      <c r="O335" s="2"/>
      <c r="P335" s="353"/>
      <c r="Q335" s="324"/>
      <c r="R335" s="324"/>
      <c r="S335" s="324"/>
      <c r="T335" s="3"/>
      <c r="U335" s="12"/>
      <c r="V335" s="15"/>
      <c r="W335" s="12"/>
      <c r="X335" s="13"/>
      <c r="Y335" s="14"/>
      <c r="Z335" s="165"/>
      <c r="AC335" s="300" t="b">
        <f>AC334</f>
        <v>0</v>
      </c>
    </row>
    <row r="336" spans="1:29" ht="20.100000000000001" customHeight="1" x14ac:dyDescent="0.15">
      <c r="B336" s="165"/>
      <c r="E336" s="333"/>
      <c r="F336" s="350"/>
      <c r="G336" s="351"/>
      <c r="H336" s="351"/>
      <c r="I336" s="352"/>
      <c r="J336" s="20"/>
      <c r="K336" s="329" t="s">
        <v>210</v>
      </c>
      <c r="L336" s="329"/>
      <c r="M336" s="329"/>
      <c r="N336" s="329"/>
      <c r="O336" s="2"/>
      <c r="P336" s="353"/>
      <c r="Q336" s="324"/>
      <c r="R336" s="324"/>
      <c r="S336" s="324"/>
      <c r="T336" s="3"/>
      <c r="U336" s="12"/>
      <c r="V336" s="15"/>
      <c r="W336" s="12"/>
      <c r="X336" s="13"/>
      <c r="Y336" s="14"/>
      <c r="Z336" s="165"/>
      <c r="AC336" s="300" t="b">
        <f t="shared" ref="AC336:AC343" si="12">AC335</f>
        <v>0</v>
      </c>
    </row>
    <row r="337" spans="1:29" ht="20.100000000000001" customHeight="1" x14ac:dyDescent="0.15">
      <c r="B337" s="165"/>
      <c r="E337" s="333"/>
      <c r="F337" s="350"/>
      <c r="G337" s="351"/>
      <c r="H337" s="351"/>
      <c r="I337" s="352"/>
      <c r="J337" s="20"/>
      <c r="K337" s="329" t="s">
        <v>211</v>
      </c>
      <c r="L337" s="329"/>
      <c r="M337" s="329"/>
      <c r="N337" s="329"/>
      <c r="O337" s="2"/>
      <c r="P337" s="353"/>
      <c r="Q337" s="324"/>
      <c r="R337" s="324"/>
      <c r="S337" s="324"/>
      <c r="T337" s="3"/>
      <c r="U337" s="12"/>
      <c r="V337" s="15"/>
      <c r="W337" s="12"/>
      <c r="X337" s="13"/>
      <c r="Y337" s="14"/>
      <c r="Z337" s="165"/>
      <c r="AC337" s="300" t="b">
        <f t="shared" si="12"/>
        <v>0</v>
      </c>
    </row>
    <row r="338" spans="1:29" ht="20.100000000000001" customHeight="1" x14ac:dyDescent="0.15">
      <c r="B338" s="165"/>
      <c r="E338" s="333"/>
      <c r="F338" s="350"/>
      <c r="G338" s="351"/>
      <c r="H338" s="351"/>
      <c r="I338" s="352"/>
      <c r="J338" s="20"/>
      <c r="K338" s="329" t="s">
        <v>212</v>
      </c>
      <c r="L338" s="329"/>
      <c r="M338" s="329"/>
      <c r="N338" s="329"/>
      <c r="O338" s="2"/>
      <c r="P338" s="353"/>
      <c r="Q338" s="324"/>
      <c r="R338" s="324"/>
      <c r="S338" s="324"/>
      <c r="T338" s="3"/>
      <c r="U338" s="12"/>
      <c r="V338" s="15"/>
      <c r="W338" s="12"/>
      <c r="X338" s="13"/>
      <c r="Y338" s="14"/>
      <c r="Z338" s="165"/>
      <c r="AC338" s="300" t="b">
        <f t="shared" si="12"/>
        <v>0</v>
      </c>
    </row>
    <row r="339" spans="1:29" ht="20.100000000000001" customHeight="1" x14ac:dyDescent="0.15">
      <c r="B339" s="165"/>
      <c r="E339" s="333"/>
      <c r="F339" s="350"/>
      <c r="G339" s="351"/>
      <c r="H339" s="351"/>
      <c r="I339" s="352"/>
      <c r="J339" s="20"/>
      <c r="K339" s="329" t="s">
        <v>213</v>
      </c>
      <c r="L339" s="329"/>
      <c r="M339" s="329"/>
      <c r="N339" s="329"/>
      <c r="O339" s="2"/>
      <c r="P339" s="353"/>
      <c r="Q339" s="324"/>
      <c r="R339" s="324"/>
      <c r="S339" s="324"/>
      <c r="T339" s="3"/>
      <c r="U339" s="12"/>
      <c r="V339" s="15"/>
      <c r="W339" s="12"/>
      <c r="X339" s="13"/>
      <c r="Y339" s="14"/>
      <c r="Z339" s="165"/>
      <c r="AC339" s="300" t="b">
        <f t="shared" si="12"/>
        <v>0</v>
      </c>
    </row>
    <row r="340" spans="1:29" ht="20.100000000000001" customHeight="1" x14ac:dyDescent="0.15">
      <c r="B340" s="165"/>
      <c r="E340" s="333"/>
      <c r="F340" s="350"/>
      <c r="G340" s="351"/>
      <c r="H340" s="351"/>
      <c r="I340" s="352"/>
      <c r="J340" s="20"/>
      <c r="K340" s="329" t="s">
        <v>214</v>
      </c>
      <c r="L340" s="329"/>
      <c r="M340" s="329"/>
      <c r="N340" s="329"/>
      <c r="O340" s="2"/>
      <c r="P340" s="353"/>
      <c r="Q340" s="324"/>
      <c r="R340" s="324"/>
      <c r="S340" s="324"/>
      <c r="T340" s="3"/>
      <c r="U340" s="12"/>
      <c r="V340" s="15"/>
      <c r="W340" s="12"/>
      <c r="X340" s="13"/>
      <c r="Y340" s="14"/>
      <c r="Z340" s="165"/>
      <c r="AC340" s="300" t="b">
        <f t="shared" si="12"/>
        <v>0</v>
      </c>
    </row>
    <row r="341" spans="1:29" ht="20.100000000000001" customHeight="1" x14ac:dyDescent="0.15">
      <c r="B341" s="165"/>
      <c r="E341" s="333"/>
      <c r="F341" s="350"/>
      <c r="G341" s="351"/>
      <c r="H341" s="351"/>
      <c r="I341" s="352"/>
      <c r="J341" s="20"/>
      <c r="K341" s="329" t="s">
        <v>215</v>
      </c>
      <c r="L341" s="329"/>
      <c r="M341" s="329"/>
      <c r="N341" s="329"/>
      <c r="O341" s="2"/>
      <c r="P341" s="353"/>
      <c r="Q341" s="324"/>
      <c r="R341" s="324"/>
      <c r="S341" s="324"/>
      <c r="T341" s="3"/>
      <c r="U341" s="12"/>
      <c r="V341" s="15"/>
      <c r="W341" s="12"/>
      <c r="X341" s="13"/>
      <c r="Y341" s="14"/>
      <c r="Z341" s="165"/>
      <c r="AC341" s="300" t="b">
        <f t="shared" si="12"/>
        <v>0</v>
      </c>
    </row>
    <row r="342" spans="1:29" ht="20.100000000000001" customHeight="1" x14ac:dyDescent="0.15">
      <c r="B342" s="165"/>
      <c r="E342" s="333"/>
      <c r="F342" s="350"/>
      <c r="G342" s="351"/>
      <c r="H342" s="351"/>
      <c r="I342" s="352"/>
      <c r="J342" s="20"/>
      <c r="K342" s="329" t="s">
        <v>216</v>
      </c>
      <c r="L342" s="329"/>
      <c r="M342" s="329"/>
      <c r="N342" s="329"/>
      <c r="O342" s="2"/>
      <c r="P342" s="353"/>
      <c r="Q342" s="324"/>
      <c r="R342" s="324"/>
      <c r="S342" s="324"/>
      <c r="T342" s="3"/>
      <c r="U342" s="12"/>
      <c r="V342" s="15"/>
      <c r="W342" s="12"/>
      <c r="X342" s="13"/>
      <c r="Y342" s="14"/>
      <c r="Z342" s="165"/>
      <c r="AC342" s="300" t="b">
        <f t="shared" si="12"/>
        <v>0</v>
      </c>
    </row>
    <row r="343" spans="1:29" ht="20.100000000000001" customHeight="1" x14ac:dyDescent="0.15">
      <c r="B343" s="165"/>
      <c r="E343" s="333"/>
      <c r="F343" s="350"/>
      <c r="G343" s="351"/>
      <c r="H343" s="351"/>
      <c r="I343" s="352"/>
      <c r="J343" s="21"/>
      <c r="K343" s="329" t="s">
        <v>217</v>
      </c>
      <c r="L343" s="329"/>
      <c r="M343" s="329"/>
      <c r="N343" s="329"/>
      <c r="O343" s="2"/>
      <c r="P343" s="353"/>
      <c r="Q343" s="324"/>
      <c r="R343" s="324"/>
      <c r="S343" s="324"/>
      <c r="T343" s="3"/>
      <c r="U343" s="12"/>
      <c r="V343" s="15"/>
      <c r="W343" s="12"/>
      <c r="X343" s="13"/>
      <c r="Y343" s="14"/>
      <c r="Z343" s="165"/>
      <c r="AC343" s="300" t="b">
        <f t="shared" si="12"/>
        <v>0</v>
      </c>
    </row>
    <row r="344" spans="1:29" ht="20.100000000000001" customHeight="1" x14ac:dyDescent="0.15">
      <c r="A344" s="300">
        <f>IFERROR(IF(NOT(OR(AND(TRIM($J344)&lt;&gt;"", $AB344 &gt;0),AND(TRIM($J344)="", $AB344 =0))),1001,0),3)</f>
        <v>0</v>
      </c>
      <c r="B344" s="165"/>
      <c r="E344" s="333">
        <v>2190</v>
      </c>
      <c r="F344" s="350" t="s">
        <v>218</v>
      </c>
      <c r="G344" s="351"/>
      <c r="H344" s="351"/>
      <c r="I344" s="352"/>
      <c r="J344" s="19"/>
      <c r="K344" s="329" t="s">
        <v>219</v>
      </c>
      <c r="L344" s="329"/>
      <c r="M344" s="329"/>
      <c r="N344" s="329"/>
      <c r="O344" s="2"/>
      <c r="P344" s="353"/>
      <c r="Q344" s="324"/>
      <c r="R344" s="324"/>
      <c r="S344" s="324"/>
      <c r="T344" s="3"/>
      <c r="U344" s="12"/>
      <c r="V344" s="15"/>
      <c r="W344" s="12"/>
      <c r="X344" s="13"/>
      <c r="Y344" s="14"/>
      <c r="Z344" s="165"/>
      <c r="AB344" s="325">
        <f>COUNTIF($O344:$O352,"○")</f>
        <v>0</v>
      </c>
      <c r="AC344" s="326" t="b">
        <f>A344&lt;&gt;0</f>
        <v>0</v>
      </c>
    </row>
    <row r="345" spans="1:29" ht="20.100000000000001" customHeight="1" x14ac:dyDescent="0.15">
      <c r="B345" s="165"/>
      <c r="E345" s="333"/>
      <c r="F345" s="350"/>
      <c r="G345" s="351"/>
      <c r="H345" s="351"/>
      <c r="I345" s="352"/>
      <c r="J345" s="20"/>
      <c r="K345" s="329" t="s">
        <v>220</v>
      </c>
      <c r="L345" s="329"/>
      <c r="M345" s="329"/>
      <c r="N345" s="329"/>
      <c r="O345" s="2"/>
      <c r="P345" s="353"/>
      <c r="Q345" s="324"/>
      <c r="R345" s="324"/>
      <c r="S345" s="324"/>
      <c r="T345" s="3"/>
      <c r="U345" s="12"/>
      <c r="V345" s="15"/>
      <c r="W345" s="12"/>
      <c r="X345" s="13"/>
      <c r="Y345" s="14"/>
      <c r="Z345" s="165"/>
      <c r="AC345" s="300" t="b">
        <f>AC344</f>
        <v>0</v>
      </c>
    </row>
    <row r="346" spans="1:29" ht="20.100000000000001" customHeight="1" x14ac:dyDescent="0.15">
      <c r="B346" s="165"/>
      <c r="E346" s="333"/>
      <c r="F346" s="350"/>
      <c r="G346" s="351"/>
      <c r="H346" s="351"/>
      <c r="I346" s="352"/>
      <c r="J346" s="20"/>
      <c r="K346" s="329" t="s">
        <v>221</v>
      </c>
      <c r="L346" s="329"/>
      <c r="M346" s="329"/>
      <c r="N346" s="329"/>
      <c r="O346" s="2"/>
      <c r="P346" s="353"/>
      <c r="Q346" s="324"/>
      <c r="R346" s="324"/>
      <c r="S346" s="324"/>
      <c r="T346" s="3"/>
      <c r="U346" s="12"/>
      <c r="V346" s="15"/>
      <c r="W346" s="12"/>
      <c r="X346" s="13"/>
      <c r="Y346" s="14"/>
      <c r="Z346" s="165"/>
      <c r="AC346" s="300" t="b">
        <f t="shared" ref="AC346:AC357" si="13">AC345</f>
        <v>0</v>
      </c>
    </row>
    <row r="347" spans="1:29" ht="20.100000000000001" customHeight="1" x14ac:dyDescent="0.15">
      <c r="B347" s="165"/>
      <c r="E347" s="333"/>
      <c r="F347" s="350"/>
      <c r="G347" s="351"/>
      <c r="H347" s="351"/>
      <c r="I347" s="352"/>
      <c r="J347" s="20"/>
      <c r="K347" s="329" t="s">
        <v>222</v>
      </c>
      <c r="L347" s="329"/>
      <c r="M347" s="329"/>
      <c r="N347" s="329"/>
      <c r="O347" s="2"/>
      <c r="P347" s="353"/>
      <c r="Q347" s="324"/>
      <c r="R347" s="324"/>
      <c r="S347" s="324"/>
      <c r="T347" s="3"/>
      <c r="U347" s="12"/>
      <c r="V347" s="15"/>
      <c r="W347" s="12"/>
      <c r="X347" s="13"/>
      <c r="Y347" s="14"/>
      <c r="Z347" s="165"/>
      <c r="AC347" s="300" t="b">
        <f t="shared" si="13"/>
        <v>0</v>
      </c>
    </row>
    <row r="348" spans="1:29" ht="20.100000000000001" customHeight="1" x14ac:dyDescent="0.15">
      <c r="B348" s="165"/>
      <c r="E348" s="333"/>
      <c r="F348" s="350"/>
      <c r="G348" s="351"/>
      <c r="H348" s="351"/>
      <c r="I348" s="352"/>
      <c r="J348" s="20"/>
      <c r="K348" s="329" t="s">
        <v>223</v>
      </c>
      <c r="L348" s="329"/>
      <c r="M348" s="329"/>
      <c r="N348" s="329"/>
      <c r="O348" s="2"/>
      <c r="P348" s="353"/>
      <c r="Q348" s="324"/>
      <c r="R348" s="324"/>
      <c r="S348" s="324"/>
      <c r="T348" s="3"/>
      <c r="U348" s="12"/>
      <c r="V348" s="15"/>
      <c r="W348" s="12"/>
      <c r="X348" s="13"/>
      <c r="Y348" s="14"/>
      <c r="Z348" s="165"/>
      <c r="AC348" s="300" t="b">
        <f t="shared" si="13"/>
        <v>0</v>
      </c>
    </row>
    <row r="349" spans="1:29" ht="20.100000000000001" customHeight="1" x14ac:dyDescent="0.15">
      <c r="B349" s="165"/>
      <c r="E349" s="333"/>
      <c r="F349" s="350"/>
      <c r="G349" s="351"/>
      <c r="H349" s="351"/>
      <c r="I349" s="352"/>
      <c r="J349" s="20"/>
      <c r="K349" s="329" t="s">
        <v>224</v>
      </c>
      <c r="L349" s="329"/>
      <c r="M349" s="329"/>
      <c r="N349" s="329"/>
      <c r="O349" s="2"/>
      <c r="P349" s="353"/>
      <c r="Q349" s="324"/>
      <c r="R349" s="324"/>
      <c r="S349" s="324"/>
      <c r="T349" s="3"/>
      <c r="U349" s="12"/>
      <c r="V349" s="15"/>
      <c r="W349" s="12"/>
      <c r="X349" s="13"/>
      <c r="Y349" s="14"/>
      <c r="Z349" s="165"/>
      <c r="AC349" s="300" t="b">
        <f t="shared" si="13"/>
        <v>0</v>
      </c>
    </row>
    <row r="350" spans="1:29" ht="20.100000000000001" customHeight="1" x14ac:dyDescent="0.15">
      <c r="B350" s="165"/>
      <c r="E350" s="333"/>
      <c r="F350" s="350"/>
      <c r="G350" s="351"/>
      <c r="H350" s="351"/>
      <c r="I350" s="352"/>
      <c r="J350" s="20"/>
      <c r="K350" s="329" t="s">
        <v>225</v>
      </c>
      <c r="L350" s="329"/>
      <c r="M350" s="329"/>
      <c r="N350" s="329"/>
      <c r="O350" s="2"/>
      <c r="P350" s="353"/>
      <c r="Q350" s="324"/>
      <c r="R350" s="324"/>
      <c r="S350" s="324"/>
      <c r="T350" s="3"/>
      <c r="U350" s="12"/>
      <c r="V350" s="15"/>
      <c r="W350" s="12"/>
      <c r="X350" s="13"/>
      <c r="Y350" s="14"/>
      <c r="Z350" s="165"/>
      <c r="AC350" s="300" t="b">
        <f t="shared" si="13"/>
        <v>0</v>
      </c>
    </row>
    <row r="351" spans="1:29" ht="20.100000000000001" customHeight="1" x14ac:dyDescent="0.15">
      <c r="B351" s="165"/>
      <c r="E351" s="333"/>
      <c r="F351" s="350"/>
      <c r="G351" s="351"/>
      <c r="H351" s="351"/>
      <c r="I351" s="352"/>
      <c r="J351" s="20"/>
      <c r="K351" s="329" t="s">
        <v>226</v>
      </c>
      <c r="L351" s="329"/>
      <c r="M351" s="329"/>
      <c r="N351" s="329"/>
      <c r="O351" s="2"/>
      <c r="P351" s="353"/>
      <c r="Q351" s="324"/>
      <c r="R351" s="324"/>
      <c r="S351" s="324"/>
      <c r="T351" s="3"/>
      <c r="U351" s="12"/>
      <c r="V351" s="15"/>
      <c r="W351" s="12"/>
      <c r="X351" s="13"/>
      <c r="Y351" s="14"/>
      <c r="Z351" s="165"/>
      <c r="AC351" s="300" t="b">
        <f t="shared" si="13"/>
        <v>0</v>
      </c>
    </row>
    <row r="352" spans="1:29" ht="20.100000000000001" customHeight="1" x14ac:dyDescent="0.15">
      <c r="B352" s="165"/>
      <c r="E352" s="333"/>
      <c r="F352" s="350"/>
      <c r="G352" s="351"/>
      <c r="H352" s="351"/>
      <c r="I352" s="352"/>
      <c r="J352" s="21"/>
      <c r="K352" s="329" t="s">
        <v>227</v>
      </c>
      <c r="L352" s="329"/>
      <c r="M352" s="329"/>
      <c r="N352" s="329"/>
      <c r="O352" s="2"/>
      <c r="P352" s="353"/>
      <c r="Q352" s="324"/>
      <c r="R352" s="324"/>
      <c r="S352" s="324"/>
      <c r="T352" s="3"/>
      <c r="U352" s="12"/>
      <c r="V352" s="15"/>
      <c r="W352" s="12"/>
      <c r="X352" s="13"/>
      <c r="Y352" s="14"/>
      <c r="Z352" s="165"/>
      <c r="AC352" s="300" t="b">
        <f t="shared" si="13"/>
        <v>0</v>
      </c>
    </row>
    <row r="353" spans="1:29" ht="20.100000000000001" customHeight="1" x14ac:dyDescent="0.15">
      <c r="A353" s="300">
        <f>IFERROR(IF(NOT(OR(AND(TRIM($J353)&lt;&gt;"", $AB353 &gt;0),AND(TRIM($J353)="", $AB353 =0))),1001,0),3)</f>
        <v>0</v>
      </c>
      <c r="B353" s="165"/>
      <c r="E353" s="333">
        <v>2200</v>
      </c>
      <c r="F353" s="350" t="s">
        <v>228</v>
      </c>
      <c r="G353" s="351"/>
      <c r="H353" s="351"/>
      <c r="I353" s="352"/>
      <c r="J353" s="19"/>
      <c r="K353" s="329" t="s">
        <v>229</v>
      </c>
      <c r="L353" s="329"/>
      <c r="M353" s="329"/>
      <c r="N353" s="329"/>
      <c r="O353" s="2"/>
      <c r="P353" s="353"/>
      <c r="Q353" s="324"/>
      <c r="R353" s="324"/>
      <c r="S353" s="324"/>
      <c r="T353" s="3"/>
      <c r="U353" s="12"/>
      <c r="V353" s="15"/>
      <c r="W353" s="12"/>
      <c r="X353" s="13"/>
      <c r="Y353" s="14"/>
      <c r="Z353" s="165"/>
      <c r="AB353" s="325">
        <f>COUNTIF($O353:$O357,"○")</f>
        <v>0</v>
      </c>
      <c r="AC353" s="326" t="b">
        <f>A353&lt;&gt;0</f>
        <v>0</v>
      </c>
    </row>
    <row r="354" spans="1:29" ht="30" customHeight="1" x14ac:dyDescent="0.15">
      <c r="B354" s="165"/>
      <c r="E354" s="333"/>
      <c r="F354" s="350"/>
      <c r="G354" s="351"/>
      <c r="H354" s="351"/>
      <c r="I354" s="352"/>
      <c r="J354" s="20"/>
      <c r="K354" s="359" t="s">
        <v>230</v>
      </c>
      <c r="L354" s="359"/>
      <c r="M354" s="359"/>
      <c r="N354" s="359"/>
      <c r="O354" s="2"/>
      <c r="P354" s="353"/>
      <c r="Q354" s="324"/>
      <c r="R354" s="324"/>
      <c r="S354" s="324"/>
      <c r="T354" s="3"/>
      <c r="U354" s="12"/>
      <c r="V354" s="15"/>
      <c r="W354" s="12"/>
      <c r="X354" s="13"/>
      <c r="Y354" s="14"/>
      <c r="Z354" s="165"/>
      <c r="AC354" s="300" t="b">
        <f>AC353</f>
        <v>0</v>
      </c>
    </row>
    <row r="355" spans="1:29" ht="20.100000000000001" customHeight="1" x14ac:dyDescent="0.15">
      <c r="B355" s="165"/>
      <c r="E355" s="333"/>
      <c r="F355" s="350"/>
      <c r="G355" s="351"/>
      <c r="H355" s="351"/>
      <c r="I355" s="352"/>
      <c r="J355" s="20"/>
      <c r="K355" s="329" t="s">
        <v>231</v>
      </c>
      <c r="L355" s="329"/>
      <c r="M355" s="329"/>
      <c r="N355" s="329"/>
      <c r="O355" s="2"/>
      <c r="P355" s="353"/>
      <c r="Q355" s="324"/>
      <c r="R355" s="324"/>
      <c r="S355" s="324"/>
      <c r="T355" s="3"/>
      <c r="U355" s="12"/>
      <c r="V355" s="15"/>
      <c r="W355" s="12"/>
      <c r="X355" s="13"/>
      <c r="Y355" s="14"/>
      <c r="Z355" s="165"/>
      <c r="AC355" s="300" t="b">
        <f t="shared" si="13"/>
        <v>0</v>
      </c>
    </row>
    <row r="356" spans="1:29" ht="20.100000000000001" customHeight="1" x14ac:dyDescent="0.15">
      <c r="B356" s="165"/>
      <c r="E356" s="333"/>
      <c r="F356" s="350"/>
      <c r="G356" s="351"/>
      <c r="H356" s="351"/>
      <c r="I356" s="352"/>
      <c r="J356" s="20"/>
      <c r="K356" s="329" t="s">
        <v>232</v>
      </c>
      <c r="L356" s="329"/>
      <c r="M356" s="329"/>
      <c r="N356" s="329"/>
      <c r="O356" s="2"/>
      <c r="P356" s="353"/>
      <c r="Q356" s="324"/>
      <c r="R356" s="324"/>
      <c r="S356" s="324"/>
      <c r="T356" s="3"/>
      <c r="U356" s="12"/>
      <c r="V356" s="15"/>
      <c r="W356" s="12"/>
      <c r="X356" s="13"/>
      <c r="Y356" s="14"/>
      <c r="Z356" s="165"/>
      <c r="AC356" s="300" t="b">
        <f t="shared" si="13"/>
        <v>0</v>
      </c>
    </row>
    <row r="357" spans="1:29" ht="20.100000000000001" customHeight="1" x14ac:dyDescent="0.15">
      <c r="B357" s="165"/>
      <c r="E357" s="333"/>
      <c r="F357" s="350"/>
      <c r="G357" s="351"/>
      <c r="H357" s="351"/>
      <c r="I357" s="352"/>
      <c r="J357" s="21"/>
      <c r="K357" s="329" t="s">
        <v>233</v>
      </c>
      <c r="L357" s="329"/>
      <c r="M357" s="329"/>
      <c r="N357" s="329"/>
      <c r="O357" s="2"/>
      <c r="P357" s="353"/>
      <c r="Q357" s="324"/>
      <c r="R357" s="324"/>
      <c r="S357" s="324"/>
      <c r="T357" s="3"/>
      <c r="U357" s="12"/>
      <c r="V357" s="15"/>
      <c r="W357" s="12"/>
      <c r="X357" s="13"/>
      <c r="Y357" s="14"/>
      <c r="Z357" s="165"/>
      <c r="AC357" s="300" t="b">
        <f t="shared" si="13"/>
        <v>0</v>
      </c>
    </row>
    <row r="358" spans="1:29" ht="20.100000000000001" customHeight="1" x14ac:dyDescent="0.15">
      <c r="A358" s="300">
        <f>IFERROR(IF(NOT(OR(AND(TRIM($J358)&lt;&gt;"", $AB358 &gt;0),AND(TRIM($J358)="", $AB358 =0))),1001,0),3)</f>
        <v>0</v>
      </c>
      <c r="B358" s="165"/>
      <c r="E358" s="333">
        <v>2210</v>
      </c>
      <c r="F358" s="350" t="s">
        <v>234</v>
      </c>
      <c r="G358" s="351"/>
      <c r="H358" s="351"/>
      <c r="I358" s="352"/>
      <c r="J358" s="19"/>
      <c r="K358" s="329" t="s">
        <v>235</v>
      </c>
      <c r="L358" s="329"/>
      <c r="M358" s="329"/>
      <c r="N358" s="329"/>
      <c r="O358" s="2"/>
      <c r="P358" s="353"/>
      <c r="Q358" s="324"/>
      <c r="R358" s="324"/>
      <c r="S358" s="324"/>
      <c r="T358" s="3"/>
      <c r="U358" s="12"/>
      <c r="V358" s="15"/>
      <c r="W358" s="12"/>
      <c r="X358" s="13"/>
      <c r="Y358" s="14"/>
      <c r="Z358" s="165"/>
      <c r="AB358" s="325">
        <f>COUNTIF($O358:$O366,"○")</f>
        <v>0</v>
      </c>
      <c r="AC358" s="326" t="b">
        <f>A358&lt;&gt;0</f>
        <v>0</v>
      </c>
    </row>
    <row r="359" spans="1:29" ht="20.100000000000001" customHeight="1" x14ac:dyDescent="0.15">
      <c r="B359" s="165"/>
      <c r="E359" s="333"/>
      <c r="F359" s="350"/>
      <c r="G359" s="351"/>
      <c r="H359" s="351"/>
      <c r="I359" s="352"/>
      <c r="J359" s="20"/>
      <c r="K359" s="329" t="s">
        <v>236</v>
      </c>
      <c r="L359" s="329"/>
      <c r="M359" s="329"/>
      <c r="N359" s="329"/>
      <c r="O359" s="2"/>
      <c r="P359" s="353"/>
      <c r="Q359" s="324"/>
      <c r="R359" s="324"/>
      <c r="S359" s="324"/>
      <c r="T359" s="3"/>
      <c r="U359" s="12"/>
      <c r="V359" s="15"/>
      <c r="W359" s="12"/>
      <c r="X359" s="13"/>
      <c r="Y359" s="14"/>
      <c r="Z359" s="165"/>
      <c r="AC359" s="300" t="b">
        <f>AC358</f>
        <v>0</v>
      </c>
    </row>
    <row r="360" spans="1:29" ht="20.100000000000001" customHeight="1" x14ac:dyDescent="0.15">
      <c r="B360" s="165"/>
      <c r="E360" s="333"/>
      <c r="F360" s="350"/>
      <c r="G360" s="351"/>
      <c r="H360" s="351"/>
      <c r="I360" s="352"/>
      <c r="J360" s="20"/>
      <c r="K360" s="329" t="s">
        <v>237</v>
      </c>
      <c r="L360" s="329"/>
      <c r="M360" s="329"/>
      <c r="N360" s="329"/>
      <c r="O360" s="2"/>
      <c r="P360" s="353"/>
      <c r="Q360" s="324"/>
      <c r="R360" s="324"/>
      <c r="S360" s="324"/>
      <c r="T360" s="3"/>
      <c r="U360" s="12"/>
      <c r="V360" s="15"/>
      <c r="W360" s="12"/>
      <c r="X360" s="13"/>
      <c r="Y360" s="14"/>
      <c r="Z360" s="165"/>
      <c r="AC360" s="300" t="b">
        <f t="shared" ref="AC360:AC366" si="14">AC359</f>
        <v>0</v>
      </c>
    </row>
    <row r="361" spans="1:29" ht="20.100000000000001" customHeight="1" x14ac:dyDescent="0.15">
      <c r="B361" s="165"/>
      <c r="E361" s="333"/>
      <c r="F361" s="350"/>
      <c r="G361" s="351"/>
      <c r="H361" s="351"/>
      <c r="I361" s="352"/>
      <c r="J361" s="20"/>
      <c r="K361" s="329" t="s">
        <v>238</v>
      </c>
      <c r="L361" s="329"/>
      <c r="M361" s="329"/>
      <c r="N361" s="329"/>
      <c r="O361" s="2"/>
      <c r="P361" s="353"/>
      <c r="Q361" s="324"/>
      <c r="R361" s="324"/>
      <c r="S361" s="324"/>
      <c r="T361" s="3"/>
      <c r="U361" s="12"/>
      <c r="V361" s="15"/>
      <c r="W361" s="12"/>
      <c r="X361" s="13"/>
      <c r="Y361" s="14"/>
      <c r="Z361" s="165"/>
      <c r="AC361" s="300" t="b">
        <f t="shared" si="14"/>
        <v>0</v>
      </c>
    </row>
    <row r="362" spans="1:29" ht="20.100000000000001" customHeight="1" x14ac:dyDescent="0.15">
      <c r="B362" s="165"/>
      <c r="E362" s="333"/>
      <c r="F362" s="350"/>
      <c r="G362" s="351"/>
      <c r="H362" s="351"/>
      <c r="I362" s="352"/>
      <c r="J362" s="20"/>
      <c r="K362" s="329" t="s">
        <v>239</v>
      </c>
      <c r="L362" s="329"/>
      <c r="M362" s="329"/>
      <c r="N362" s="329"/>
      <c r="O362" s="2"/>
      <c r="P362" s="353"/>
      <c r="Q362" s="324"/>
      <c r="R362" s="324"/>
      <c r="S362" s="324"/>
      <c r="T362" s="3"/>
      <c r="U362" s="12"/>
      <c r="V362" s="15"/>
      <c r="W362" s="12"/>
      <c r="X362" s="13"/>
      <c r="Y362" s="14"/>
      <c r="Z362" s="165"/>
      <c r="AC362" s="300" t="b">
        <f t="shared" si="14"/>
        <v>0</v>
      </c>
    </row>
    <row r="363" spans="1:29" ht="20.100000000000001" customHeight="1" x14ac:dyDescent="0.15">
      <c r="B363" s="165"/>
      <c r="E363" s="333"/>
      <c r="F363" s="350"/>
      <c r="G363" s="351"/>
      <c r="H363" s="351"/>
      <c r="I363" s="352"/>
      <c r="J363" s="20"/>
      <c r="K363" s="329" t="s">
        <v>240</v>
      </c>
      <c r="L363" s="329"/>
      <c r="M363" s="329"/>
      <c r="N363" s="329"/>
      <c r="O363" s="2"/>
      <c r="P363" s="353"/>
      <c r="Q363" s="324"/>
      <c r="R363" s="324"/>
      <c r="S363" s="324"/>
      <c r="T363" s="3"/>
      <c r="U363" s="12"/>
      <c r="V363" s="15"/>
      <c r="W363" s="12"/>
      <c r="X363" s="13"/>
      <c r="Y363" s="14"/>
      <c r="Z363" s="165"/>
      <c r="AC363" s="300" t="b">
        <f t="shared" si="14"/>
        <v>0</v>
      </c>
    </row>
    <row r="364" spans="1:29" ht="20.100000000000001" customHeight="1" x14ac:dyDescent="0.15">
      <c r="B364" s="165"/>
      <c r="E364" s="333"/>
      <c r="F364" s="350"/>
      <c r="G364" s="351"/>
      <c r="H364" s="351"/>
      <c r="I364" s="352"/>
      <c r="J364" s="20"/>
      <c r="K364" s="329" t="s">
        <v>241</v>
      </c>
      <c r="L364" s="329"/>
      <c r="M364" s="329"/>
      <c r="N364" s="329"/>
      <c r="O364" s="2"/>
      <c r="P364" s="353"/>
      <c r="Q364" s="324"/>
      <c r="R364" s="324"/>
      <c r="S364" s="324"/>
      <c r="T364" s="3"/>
      <c r="U364" s="12"/>
      <c r="V364" s="15"/>
      <c r="W364" s="12"/>
      <c r="X364" s="13"/>
      <c r="Y364" s="14"/>
      <c r="Z364" s="165"/>
      <c r="AC364" s="300" t="b">
        <f t="shared" si="14"/>
        <v>0</v>
      </c>
    </row>
    <row r="365" spans="1:29" ht="20.100000000000001" customHeight="1" x14ac:dyDescent="0.15">
      <c r="B365" s="165"/>
      <c r="E365" s="333"/>
      <c r="F365" s="350"/>
      <c r="G365" s="351"/>
      <c r="H365" s="351"/>
      <c r="I365" s="352"/>
      <c r="J365" s="20"/>
      <c r="K365" s="329" t="s">
        <v>242</v>
      </c>
      <c r="L365" s="329"/>
      <c r="M365" s="329"/>
      <c r="N365" s="329"/>
      <c r="O365" s="2"/>
      <c r="P365" s="353"/>
      <c r="Q365" s="324"/>
      <c r="R365" s="324"/>
      <c r="S365" s="324"/>
      <c r="T365" s="3"/>
      <c r="U365" s="12"/>
      <c r="V365" s="15"/>
      <c r="W365" s="12"/>
      <c r="X365" s="13"/>
      <c r="Y365" s="14"/>
      <c r="Z365" s="165"/>
      <c r="AC365" s="300" t="b">
        <f t="shared" si="14"/>
        <v>0</v>
      </c>
    </row>
    <row r="366" spans="1:29" ht="20.100000000000001" customHeight="1" x14ac:dyDescent="0.15">
      <c r="B366" s="165"/>
      <c r="E366" s="333"/>
      <c r="F366" s="350"/>
      <c r="G366" s="351"/>
      <c r="H366" s="351"/>
      <c r="I366" s="352"/>
      <c r="J366" s="21"/>
      <c r="K366" s="329" t="s">
        <v>243</v>
      </c>
      <c r="L366" s="329"/>
      <c r="M366" s="329"/>
      <c r="N366" s="329"/>
      <c r="O366" s="2"/>
      <c r="P366" s="353"/>
      <c r="Q366" s="324"/>
      <c r="R366" s="324"/>
      <c r="S366" s="324"/>
      <c r="T366" s="3"/>
      <c r="U366" s="12"/>
      <c r="V366" s="15"/>
      <c r="W366" s="12"/>
      <c r="X366" s="13"/>
      <c r="Y366" s="14"/>
      <c r="Z366" s="165"/>
      <c r="AC366" s="300" t="b">
        <f t="shared" si="14"/>
        <v>0</v>
      </c>
    </row>
    <row r="367" spans="1:29" ht="20.100000000000001" customHeight="1" x14ac:dyDescent="0.15">
      <c r="A367" s="300">
        <f>IFERROR(IF(NOT(OR(AND(TRIM($J367)&lt;&gt;"", $AB367 &gt;0),AND(TRIM($J367)="", $AB367 =0))),1001,0),3)</f>
        <v>0</v>
      </c>
      <c r="B367" s="165"/>
      <c r="E367" s="333">
        <v>2220</v>
      </c>
      <c r="F367" s="350" t="s">
        <v>244</v>
      </c>
      <c r="G367" s="351"/>
      <c r="H367" s="351"/>
      <c r="I367" s="352"/>
      <c r="J367" s="19"/>
      <c r="K367" s="329" t="s">
        <v>245</v>
      </c>
      <c r="L367" s="329"/>
      <c r="M367" s="329"/>
      <c r="N367" s="329"/>
      <c r="O367" s="2"/>
      <c r="P367" s="353"/>
      <c r="Q367" s="324"/>
      <c r="R367" s="324"/>
      <c r="S367" s="324"/>
      <c r="T367" s="3"/>
      <c r="U367" s="12"/>
      <c r="V367" s="15"/>
      <c r="W367" s="12"/>
      <c r="X367" s="13"/>
      <c r="Y367" s="14"/>
      <c r="Z367" s="165"/>
      <c r="AB367" s="325">
        <f>COUNTIF($O367:$O370,"○")</f>
        <v>0</v>
      </c>
      <c r="AC367" s="326" t="b">
        <f>A367&lt;&gt;0</f>
        <v>0</v>
      </c>
    </row>
    <row r="368" spans="1:29" ht="20.100000000000001" customHeight="1" x14ac:dyDescent="0.15">
      <c r="B368" s="165"/>
      <c r="E368" s="333"/>
      <c r="F368" s="350"/>
      <c r="G368" s="351"/>
      <c r="H368" s="351"/>
      <c r="I368" s="352"/>
      <c r="J368" s="20"/>
      <c r="K368" s="329" t="s">
        <v>246</v>
      </c>
      <c r="L368" s="329"/>
      <c r="M368" s="329"/>
      <c r="N368" s="329"/>
      <c r="O368" s="2"/>
      <c r="P368" s="353"/>
      <c r="Q368" s="324"/>
      <c r="R368" s="324"/>
      <c r="S368" s="324"/>
      <c r="T368" s="3"/>
      <c r="U368" s="12"/>
      <c r="V368" s="15"/>
      <c r="W368" s="12"/>
      <c r="X368" s="13"/>
      <c r="Y368" s="14"/>
      <c r="Z368" s="165"/>
      <c r="AC368" s="300" t="b">
        <f>AC367</f>
        <v>0</v>
      </c>
    </row>
    <row r="369" spans="1:29" ht="20.100000000000001" customHeight="1" x14ac:dyDescent="0.15">
      <c r="B369" s="165"/>
      <c r="E369" s="333"/>
      <c r="F369" s="350"/>
      <c r="G369" s="351"/>
      <c r="H369" s="351"/>
      <c r="I369" s="352"/>
      <c r="J369" s="20"/>
      <c r="K369" s="329" t="s">
        <v>247</v>
      </c>
      <c r="L369" s="329"/>
      <c r="M369" s="329"/>
      <c r="N369" s="329"/>
      <c r="O369" s="2"/>
      <c r="P369" s="353"/>
      <c r="Q369" s="324"/>
      <c r="R369" s="324"/>
      <c r="S369" s="324"/>
      <c r="T369" s="3"/>
      <c r="U369" s="12"/>
      <c r="V369" s="15"/>
      <c r="W369" s="12"/>
      <c r="X369" s="13"/>
      <c r="Y369" s="14"/>
      <c r="Z369" s="165"/>
      <c r="AC369" s="300" t="b">
        <f t="shared" ref="AC369:AC374" si="15">AC368</f>
        <v>0</v>
      </c>
    </row>
    <row r="370" spans="1:29" ht="20.100000000000001" customHeight="1" x14ac:dyDescent="0.15">
      <c r="B370" s="165"/>
      <c r="E370" s="333"/>
      <c r="F370" s="350"/>
      <c r="G370" s="351"/>
      <c r="H370" s="351"/>
      <c r="I370" s="352"/>
      <c r="J370" s="21"/>
      <c r="K370" s="329" t="s">
        <v>248</v>
      </c>
      <c r="L370" s="329"/>
      <c r="M370" s="329"/>
      <c r="N370" s="329"/>
      <c r="O370" s="2"/>
      <c r="P370" s="353"/>
      <c r="Q370" s="324"/>
      <c r="R370" s="324"/>
      <c r="S370" s="324"/>
      <c r="T370" s="3"/>
      <c r="U370" s="12"/>
      <c r="V370" s="15"/>
      <c r="W370" s="12"/>
      <c r="X370" s="13"/>
      <c r="Y370" s="14"/>
      <c r="Z370" s="165"/>
      <c r="AC370" s="300" t="b">
        <f t="shared" si="15"/>
        <v>0</v>
      </c>
    </row>
    <row r="371" spans="1:29" ht="20.100000000000001" customHeight="1" x14ac:dyDescent="0.15">
      <c r="A371" s="300">
        <f>IFERROR(IF(NOT(OR(AND(TRIM($J371)&lt;&gt;"", $AB371 &gt;0),AND(TRIM($J371)="", $AB371 =0))),1001,0),3)</f>
        <v>0</v>
      </c>
      <c r="B371" s="165"/>
      <c r="E371" s="333">
        <v>2230</v>
      </c>
      <c r="F371" s="350" t="s">
        <v>249</v>
      </c>
      <c r="G371" s="351"/>
      <c r="H371" s="351"/>
      <c r="I371" s="352"/>
      <c r="J371" s="19"/>
      <c r="K371" s="329" t="s">
        <v>250</v>
      </c>
      <c r="L371" s="329"/>
      <c r="M371" s="329"/>
      <c r="N371" s="329"/>
      <c r="O371" s="2"/>
      <c r="P371" s="353"/>
      <c r="Q371" s="324"/>
      <c r="R371" s="324"/>
      <c r="S371" s="324"/>
      <c r="T371" s="3"/>
      <c r="U371" s="12"/>
      <c r="V371" s="15"/>
      <c r="W371" s="12"/>
      <c r="X371" s="13"/>
      <c r="Y371" s="14"/>
      <c r="Z371" s="165"/>
      <c r="AB371" s="325">
        <f>COUNTIF($O371:$O374,"○")</f>
        <v>0</v>
      </c>
      <c r="AC371" s="326" t="b">
        <f>A371&lt;&gt;0</f>
        <v>0</v>
      </c>
    </row>
    <row r="372" spans="1:29" ht="20.100000000000001" customHeight="1" x14ac:dyDescent="0.15">
      <c r="B372" s="165"/>
      <c r="E372" s="333"/>
      <c r="F372" s="350"/>
      <c r="G372" s="351"/>
      <c r="H372" s="351"/>
      <c r="I372" s="352"/>
      <c r="J372" s="20"/>
      <c r="K372" s="329" t="s">
        <v>251</v>
      </c>
      <c r="L372" s="329"/>
      <c r="M372" s="329"/>
      <c r="N372" s="329"/>
      <c r="O372" s="2"/>
      <c r="P372" s="353"/>
      <c r="Q372" s="324"/>
      <c r="R372" s="324"/>
      <c r="S372" s="324"/>
      <c r="T372" s="3"/>
      <c r="U372" s="12"/>
      <c r="V372" s="15"/>
      <c r="W372" s="12"/>
      <c r="X372" s="13"/>
      <c r="Y372" s="14"/>
      <c r="Z372" s="165"/>
      <c r="AC372" s="300" t="b">
        <f>AC371</f>
        <v>0</v>
      </c>
    </row>
    <row r="373" spans="1:29" ht="20.100000000000001" customHeight="1" x14ac:dyDescent="0.15">
      <c r="B373" s="165"/>
      <c r="E373" s="333"/>
      <c r="F373" s="350"/>
      <c r="G373" s="351"/>
      <c r="H373" s="351"/>
      <c r="I373" s="352"/>
      <c r="J373" s="20"/>
      <c r="K373" s="329" t="s">
        <v>252</v>
      </c>
      <c r="L373" s="329"/>
      <c r="M373" s="329"/>
      <c r="N373" s="329"/>
      <c r="O373" s="2"/>
      <c r="P373" s="353"/>
      <c r="Q373" s="324"/>
      <c r="R373" s="324"/>
      <c r="S373" s="324"/>
      <c r="T373" s="3"/>
      <c r="U373" s="12"/>
      <c r="V373" s="15"/>
      <c r="W373" s="12"/>
      <c r="X373" s="13"/>
      <c r="Y373" s="14"/>
      <c r="Z373" s="165"/>
      <c r="AC373" s="300" t="b">
        <f t="shared" si="15"/>
        <v>0</v>
      </c>
    </row>
    <row r="374" spans="1:29" ht="20.100000000000001" customHeight="1" x14ac:dyDescent="0.15">
      <c r="B374" s="165"/>
      <c r="E374" s="333"/>
      <c r="F374" s="350"/>
      <c r="G374" s="351"/>
      <c r="H374" s="351"/>
      <c r="I374" s="352"/>
      <c r="J374" s="21"/>
      <c r="K374" s="329" t="s">
        <v>253</v>
      </c>
      <c r="L374" s="329"/>
      <c r="M374" s="329"/>
      <c r="N374" s="329"/>
      <c r="O374" s="2"/>
      <c r="P374" s="353"/>
      <c r="Q374" s="324"/>
      <c r="R374" s="324"/>
      <c r="S374" s="324"/>
      <c r="T374" s="3"/>
      <c r="U374" s="12"/>
      <c r="V374" s="15"/>
      <c r="W374" s="12"/>
      <c r="X374" s="13"/>
      <c r="Y374" s="14"/>
      <c r="Z374" s="165"/>
      <c r="AC374" s="300" t="b">
        <f t="shared" si="15"/>
        <v>0</v>
      </c>
    </row>
    <row r="375" spans="1:29" ht="30" customHeight="1" x14ac:dyDescent="0.15">
      <c r="A375" s="300">
        <f>IFERROR(IF(NOT(OR(AND(TRIM($J375)&lt;&gt;"", $AB375 &gt;0),AND(TRIM($J375)="", $AB375 =0))),1001,0),3)</f>
        <v>0</v>
      </c>
      <c r="B375" s="165"/>
      <c r="E375" s="333">
        <v>2240</v>
      </c>
      <c r="F375" s="350" t="s">
        <v>254</v>
      </c>
      <c r="G375" s="351"/>
      <c r="H375" s="351"/>
      <c r="I375" s="352"/>
      <c r="J375" s="19"/>
      <c r="K375" s="359" t="s">
        <v>255</v>
      </c>
      <c r="L375" s="359"/>
      <c r="M375" s="359"/>
      <c r="N375" s="359"/>
      <c r="O375" s="2"/>
      <c r="P375" s="353"/>
      <c r="Q375" s="324"/>
      <c r="R375" s="324"/>
      <c r="S375" s="324"/>
      <c r="T375" s="3"/>
      <c r="U375" s="12"/>
      <c r="V375" s="15"/>
      <c r="W375" s="12"/>
      <c r="X375" s="13"/>
      <c r="Y375" s="14"/>
      <c r="Z375" s="165"/>
      <c r="AB375" s="325">
        <f>COUNTIF($O375:$O383,"○")</f>
        <v>0</v>
      </c>
      <c r="AC375" s="326" t="b">
        <f>A375&lt;&gt;0</f>
        <v>0</v>
      </c>
    </row>
    <row r="376" spans="1:29" ht="20.100000000000001" customHeight="1" x14ac:dyDescent="0.15">
      <c r="B376" s="165"/>
      <c r="E376" s="333"/>
      <c r="F376" s="350"/>
      <c r="G376" s="351"/>
      <c r="H376" s="351"/>
      <c r="I376" s="352"/>
      <c r="J376" s="20"/>
      <c r="K376" s="329" t="s">
        <v>256</v>
      </c>
      <c r="L376" s="329"/>
      <c r="M376" s="329"/>
      <c r="N376" s="329"/>
      <c r="O376" s="2"/>
      <c r="P376" s="353"/>
      <c r="Q376" s="324"/>
      <c r="R376" s="324"/>
      <c r="S376" s="324"/>
      <c r="T376" s="3"/>
      <c r="U376" s="12"/>
      <c r="V376" s="15"/>
      <c r="W376" s="12"/>
      <c r="X376" s="13"/>
      <c r="Y376" s="14"/>
      <c r="Z376" s="165"/>
      <c r="AC376" s="300" t="b">
        <f>AC375</f>
        <v>0</v>
      </c>
    </row>
    <row r="377" spans="1:29" ht="20.100000000000001" customHeight="1" x14ac:dyDescent="0.15">
      <c r="B377" s="165"/>
      <c r="E377" s="333"/>
      <c r="F377" s="350"/>
      <c r="G377" s="351"/>
      <c r="H377" s="351"/>
      <c r="I377" s="352"/>
      <c r="J377" s="20"/>
      <c r="K377" s="329" t="s">
        <v>257</v>
      </c>
      <c r="L377" s="329"/>
      <c r="M377" s="329"/>
      <c r="N377" s="329"/>
      <c r="O377" s="2"/>
      <c r="P377" s="353"/>
      <c r="Q377" s="324"/>
      <c r="R377" s="324"/>
      <c r="S377" s="324"/>
      <c r="T377" s="3"/>
      <c r="U377" s="12"/>
      <c r="V377" s="15"/>
      <c r="W377" s="12"/>
      <c r="X377" s="13"/>
      <c r="Y377" s="14"/>
      <c r="Z377" s="165"/>
      <c r="AC377" s="300" t="b">
        <f t="shared" ref="AC377:AC383" si="16">AC376</f>
        <v>0</v>
      </c>
    </row>
    <row r="378" spans="1:29" ht="20.100000000000001" customHeight="1" x14ac:dyDescent="0.15">
      <c r="B378" s="165"/>
      <c r="E378" s="333"/>
      <c r="F378" s="350"/>
      <c r="G378" s="351"/>
      <c r="H378" s="351"/>
      <c r="I378" s="352"/>
      <c r="J378" s="20"/>
      <c r="K378" s="329" t="s">
        <v>258</v>
      </c>
      <c r="L378" s="329"/>
      <c r="M378" s="329"/>
      <c r="N378" s="329"/>
      <c r="O378" s="2"/>
      <c r="P378" s="353"/>
      <c r="Q378" s="324"/>
      <c r="R378" s="324"/>
      <c r="S378" s="324"/>
      <c r="T378" s="3"/>
      <c r="U378" s="12"/>
      <c r="V378" s="15"/>
      <c r="W378" s="12"/>
      <c r="X378" s="13"/>
      <c r="Y378" s="14"/>
      <c r="Z378" s="165"/>
      <c r="AC378" s="300" t="b">
        <f t="shared" si="16"/>
        <v>0</v>
      </c>
    </row>
    <row r="379" spans="1:29" ht="20.100000000000001" customHeight="1" x14ac:dyDescent="0.15">
      <c r="B379" s="165"/>
      <c r="E379" s="333"/>
      <c r="F379" s="350"/>
      <c r="G379" s="351"/>
      <c r="H379" s="351"/>
      <c r="I379" s="352"/>
      <c r="J379" s="20"/>
      <c r="K379" s="329" t="s">
        <v>259</v>
      </c>
      <c r="L379" s="329"/>
      <c r="M379" s="329"/>
      <c r="N379" s="329"/>
      <c r="O379" s="2"/>
      <c r="P379" s="353"/>
      <c r="Q379" s="324"/>
      <c r="R379" s="324"/>
      <c r="S379" s="324"/>
      <c r="T379" s="3"/>
      <c r="U379" s="12"/>
      <c r="V379" s="15"/>
      <c r="W379" s="12"/>
      <c r="X379" s="13"/>
      <c r="Y379" s="14"/>
      <c r="Z379" s="165"/>
      <c r="AC379" s="300" t="b">
        <f t="shared" si="16"/>
        <v>0</v>
      </c>
    </row>
    <row r="380" spans="1:29" ht="20.100000000000001" customHeight="1" x14ac:dyDescent="0.15">
      <c r="B380" s="165"/>
      <c r="E380" s="333"/>
      <c r="F380" s="350"/>
      <c r="G380" s="351"/>
      <c r="H380" s="351"/>
      <c r="I380" s="352"/>
      <c r="J380" s="20"/>
      <c r="K380" s="329" t="s">
        <v>260</v>
      </c>
      <c r="L380" s="329"/>
      <c r="M380" s="329"/>
      <c r="N380" s="329"/>
      <c r="O380" s="2"/>
      <c r="P380" s="353"/>
      <c r="Q380" s="324"/>
      <c r="R380" s="324"/>
      <c r="S380" s="324"/>
      <c r="T380" s="3"/>
      <c r="U380" s="12"/>
      <c r="V380" s="15"/>
      <c r="W380" s="12"/>
      <c r="X380" s="13"/>
      <c r="Y380" s="14"/>
      <c r="Z380" s="165"/>
      <c r="AC380" s="300" t="b">
        <f t="shared" si="16"/>
        <v>0</v>
      </c>
    </row>
    <row r="381" spans="1:29" ht="20.100000000000001" customHeight="1" x14ac:dyDescent="0.15">
      <c r="B381" s="165"/>
      <c r="E381" s="333"/>
      <c r="F381" s="350"/>
      <c r="G381" s="351"/>
      <c r="H381" s="351"/>
      <c r="I381" s="352"/>
      <c r="J381" s="20"/>
      <c r="K381" s="329" t="s">
        <v>261</v>
      </c>
      <c r="L381" s="329"/>
      <c r="M381" s="329"/>
      <c r="N381" s="329"/>
      <c r="O381" s="2"/>
      <c r="P381" s="353"/>
      <c r="Q381" s="324"/>
      <c r="R381" s="324"/>
      <c r="S381" s="324"/>
      <c r="T381" s="3"/>
      <c r="U381" s="12"/>
      <c r="V381" s="15"/>
      <c r="W381" s="12"/>
      <c r="X381" s="13"/>
      <c r="Y381" s="14"/>
      <c r="Z381" s="165"/>
      <c r="AC381" s="300" t="b">
        <f t="shared" si="16"/>
        <v>0</v>
      </c>
    </row>
    <row r="382" spans="1:29" ht="20.100000000000001" customHeight="1" x14ac:dyDescent="0.15">
      <c r="B382" s="165"/>
      <c r="E382" s="333"/>
      <c r="F382" s="350"/>
      <c r="G382" s="351"/>
      <c r="H382" s="351"/>
      <c r="I382" s="352"/>
      <c r="J382" s="20"/>
      <c r="K382" s="329" t="s">
        <v>262</v>
      </c>
      <c r="L382" s="329"/>
      <c r="M382" s="329"/>
      <c r="N382" s="329"/>
      <c r="O382" s="2"/>
      <c r="P382" s="353"/>
      <c r="Q382" s="324"/>
      <c r="R382" s="324"/>
      <c r="S382" s="324"/>
      <c r="T382" s="3"/>
      <c r="U382" s="12"/>
      <c r="V382" s="15"/>
      <c r="W382" s="12"/>
      <c r="X382" s="13"/>
      <c r="Y382" s="14"/>
      <c r="Z382" s="165"/>
      <c r="AC382" s="300" t="b">
        <f t="shared" si="16"/>
        <v>0</v>
      </c>
    </row>
    <row r="383" spans="1:29" ht="20.100000000000001" customHeight="1" x14ac:dyDescent="0.15">
      <c r="B383" s="165"/>
      <c r="E383" s="333"/>
      <c r="F383" s="350"/>
      <c r="G383" s="351"/>
      <c r="H383" s="351"/>
      <c r="I383" s="352"/>
      <c r="J383" s="21"/>
      <c r="K383" s="329" t="s">
        <v>263</v>
      </c>
      <c r="L383" s="329"/>
      <c r="M383" s="329"/>
      <c r="N383" s="329"/>
      <c r="O383" s="2"/>
      <c r="P383" s="353"/>
      <c r="Q383" s="324"/>
      <c r="R383" s="324"/>
      <c r="S383" s="324"/>
      <c r="T383" s="3"/>
      <c r="U383" s="12"/>
      <c r="V383" s="15"/>
      <c r="W383" s="12"/>
      <c r="X383" s="13"/>
      <c r="Y383" s="14"/>
      <c r="Z383" s="165"/>
      <c r="AC383" s="300" t="b">
        <f t="shared" si="16"/>
        <v>0</v>
      </c>
    </row>
    <row r="384" spans="1:29" ht="20.100000000000001" customHeight="1" x14ac:dyDescent="0.15">
      <c r="A384" s="300">
        <f>IFERROR(IF(NOT(OR(AND(TRIM($J384)&lt;&gt;"", $AB384 &gt;0),AND(TRIM($J384)="", $AB384 =0))),1001,0),3)</f>
        <v>0</v>
      </c>
      <c r="B384" s="165"/>
      <c r="E384" s="333">
        <v>2250</v>
      </c>
      <c r="F384" s="350" t="s">
        <v>264</v>
      </c>
      <c r="G384" s="351"/>
      <c r="H384" s="351"/>
      <c r="I384" s="352"/>
      <c r="J384" s="19"/>
      <c r="K384" s="329" t="s">
        <v>265</v>
      </c>
      <c r="L384" s="329"/>
      <c r="M384" s="329"/>
      <c r="N384" s="329"/>
      <c r="O384" s="2"/>
      <c r="P384" s="353"/>
      <c r="Q384" s="324"/>
      <c r="R384" s="324"/>
      <c r="S384" s="324"/>
      <c r="T384" s="3"/>
      <c r="U384" s="12"/>
      <c r="V384" s="15"/>
      <c r="W384" s="12"/>
      <c r="X384" s="13"/>
      <c r="Y384" s="14"/>
      <c r="Z384" s="165"/>
      <c r="AB384" s="325">
        <f>COUNTIF($O384:$O389,"○")</f>
        <v>0</v>
      </c>
      <c r="AC384" s="326" t="b">
        <f>A384&lt;&gt;0</f>
        <v>0</v>
      </c>
    </row>
    <row r="385" spans="1:29" ht="20.100000000000001" customHeight="1" x14ac:dyDescent="0.15">
      <c r="B385" s="165"/>
      <c r="E385" s="333"/>
      <c r="F385" s="350"/>
      <c r="G385" s="351"/>
      <c r="H385" s="351"/>
      <c r="I385" s="352"/>
      <c r="J385" s="20"/>
      <c r="K385" s="329" t="s">
        <v>266</v>
      </c>
      <c r="L385" s="329"/>
      <c r="M385" s="329"/>
      <c r="N385" s="329"/>
      <c r="O385" s="2"/>
      <c r="P385" s="353"/>
      <c r="Q385" s="324"/>
      <c r="R385" s="324"/>
      <c r="S385" s="324"/>
      <c r="T385" s="3"/>
      <c r="U385" s="12"/>
      <c r="V385" s="15"/>
      <c r="W385" s="12"/>
      <c r="X385" s="13"/>
      <c r="Y385" s="14"/>
      <c r="Z385" s="165"/>
      <c r="AC385" s="300" t="b">
        <f>AC384</f>
        <v>0</v>
      </c>
    </row>
    <row r="386" spans="1:29" ht="20.100000000000001" customHeight="1" x14ac:dyDescent="0.15">
      <c r="B386" s="165"/>
      <c r="E386" s="333"/>
      <c r="F386" s="350"/>
      <c r="G386" s="351"/>
      <c r="H386" s="351"/>
      <c r="I386" s="352"/>
      <c r="J386" s="20"/>
      <c r="K386" s="329" t="s">
        <v>267</v>
      </c>
      <c r="L386" s="329"/>
      <c r="M386" s="329"/>
      <c r="N386" s="329"/>
      <c r="O386" s="2"/>
      <c r="P386" s="353"/>
      <c r="Q386" s="324"/>
      <c r="R386" s="324"/>
      <c r="S386" s="324"/>
      <c r="T386" s="3"/>
      <c r="U386" s="12"/>
      <c r="V386" s="15"/>
      <c r="W386" s="12"/>
      <c r="X386" s="13"/>
      <c r="Y386" s="14"/>
      <c r="Z386" s="165"/>
      <c r="AC386" s="300" t="b">
        <f t="shared" ref="AC386:AC389" si="17">AC385</f>
        <v>0</v>
      </c>
    </row>
    <row r="387" spans="1:29" ht="20.100000000000001" customHeight="1" x14ac:dyDescent="0.15">
      <c r="B387" s="165"/>
      <c r="E387" s="333"/>
      <c r="F387" s="350"/>
      <c r="G387" s="351"/>
      <c r="H387" s="351"/>
      <c r="I387" s="352"/>
      <c r="J387" s="20"/>
      <c r="K387" s="329" t="s">
        <v>268</v>
      </c>
      <c r="L387" s="329"/>
      <c r="M387" s="329"/>
      <c r="N387" s="329"/>
      <c r="O387" s="2"/>
      <c r="P387" s="353"/>
      <c r="Q387" s="324"/>
      <c r="R387" s="324"/>
      <c r="S387" s="324"/>
      <c r="T387" s="3"/>
      <c r="U387" s="12"/>
      <c r="V387" s="15"/>
      <c r="W387" s="12"/>
      <c r="X387" s="13"/>
      <c r="Y387" s="14"/>
      <c r="Z387" s="165"/>
      <c r="AC387" s="300" t="b">
        <f t="shared" si="17"/>
        <v>0</v>
      </c>
    </row>
    <row r="388" spans="1:29" ht="20.100000000000001" customHeight="1" x14ac:dyDescent="0.15">
      <c r="B388" s="165"/>
      <c r="E388" s="333"/>
      <c r="F388" s="350"/>
      <c r="G388" s="351"/>
      <c r="H388" s="351"/>
      <c r="I388" s="352"/>
      <c r="J388" s="20"/>
      <c r="K388" s="329" t="s">
        <v>269</v>
      </c>
      <c r="L388" s="329"/>
      <c r="M388" s="329"/>
      <c r="N388" s="329"/>
      <c r="O388" s="2"/>
      <c r="P388" s="353"/>
      <c r="Q388" s="324"/>
      <c r="R388" s="324"/>
      <c r="S388" s="324"/>
      <c r="T388" s="3"/>
      <c r="U388" s="12"/>
      <c r="V388" s="15"/>
      <c r="W388" s="12"/>
      <c r="X388" s="13"/>
      <c r="Y388" s="14"/>
      <c r="Z388" s="165"/>
      <c r="AC388" s="300" t="b">
        <f t="shared" si="17"/>
        <v>0</v>
      </c>
    </row>
    <row r="389" spans="1:29" ht="20.100000000000001" customHeight="1" x14ac:dyDescent="0.15">
      <c r="B389" s="165"/>
      <c r="E389" s="333"/>
      <c r="F389" s="350"/>
      <c r="G389" s="351"/>
      <c r="H389" s="351"/>
      <c r="I389" s="352"/>
      <c r="J389" s="21"/>
      <c r="K389" s="329" t="s">
        <v>270</v>
      </c>
      <c r="L389" s="329"/>
      <c r="M389" s="329"/>
      <c r="N389" s="329"/>
      <c r="O389" s="2"/>
      <c r="P389" s="353"/>
      <c r="Q389" s="324"/>
      <c r="R389" s="324"/>
      <c r="S389" s="324"/>
      <c r="T389" s="3"/>
      <c r="U389" s="12"/>
      <c r="V389" s="15"/>
      <c r="W389" s="12"/>
      <c r="X389" s="13"/>
      <c r="Y389" s="14"/>
      <c r="Z389" s="165"/>
      <c r="AC389" s="300" t="b">
        <f t="shared" si="17"/>
        <v>0</v>
      </c>
    </row>
    <row r="390" spans="1:29" ht="20.100000000000001" customHeight="1" x14ac:dyDescent="0.15">
      <c r="A390" s="300">
        <f>IFERROR(IF(NOT(OR(AND(TRIM($J390)&lt;&gt;"", $AB390 &gt;0),AND(TRIM($J390)="", $AB390 =0))),1001,0),3)</f>
        <v>0</v>
      </c>
      <c r="B390" s="165"/>
      <c r="E390" s="333">
        <v>2260</v>
      </c>
      <c r="F390" s="350" t="s">
        <v>271</v>
      </c>
      <c r="G390" s="351"/>
      <c r="H390" s="351"/>
      <c r="I390" s="352"/>
      <c r="J390" s="19"/>
      <c r="K390" s="329" t="s">
        <v>272</v>
      </c>
      <c r="L390" s="329"/>
      <c r="M390" s="329"/>
      <c r="N390" s="329"/>
      <c r="O390" s="2"/>
      <c r="P390" s="353"/>
      <c r="Q390" s="324"/>
      <c r="R390" s="324"/>
      <c r="S390" s="324"/>
      <c r="T390" s="3"/>
      <c r="U390" s="12"/>
      <c r="V390" s="15"/>
      <c r="W390" s="12"/>
      <c r="X390" s="13"/>
      <c r="Y390" s="14"/>
      <c r="Z390" s="165"/>
      <c r="AB390" s="325">
        <f>COUNTIF($O390:$O397,"○")</f>
        <v>0</v>
      </c>
      <c r="AC390" s="326" t="b">
        <f>A390&lt;&gt;0</f>
        <v>0</v>
      </c>
    </row>
    <row r="391" spans="1:29" ht="20.100000000000001" customHeight="1" x14ac:dyDescent="0.15">
      <c r="B391" s="165"/>
      <c r="E391" s="333"/>
      <c r="F391" s="350"/>
      <c r="G391" s="351"/>
      <c r="H391" s="351"/>
      <c r="I391" s="352"/>
      <c r="J391" s="20"/>
      <c r="K391" s="329" t="s">
        <v>273</v>
      </c>
      <c r="L391" s="329"/>
      <c r="M391" s="329"/>
      <c r="N391" s="329"/>
      <c r="O391" s="2"/>
      <c r="P391" s="353"/>
      <c r="Q391" s="324"/>
      <c r="R391" s="324"/>
      <c r="S391" s="324"/>
      <c r="T391" s="3"/>
      <c r="U391" s="12"/>
      <c r="V391" s="15"/>
      <c r="W391" s="12"/>
      <c r="X391" s="13"/>
      <c r="Y391" s="14"/>
      <c r="Z391" s="165"/>
      <c r="AC391" s="300" t="b">
        <f>AC390</f>
        <v>0</v>
      </c>
    </row>
    <row r="392" spans="1:29" ht="20.100000000000001" customHeight="1" x14ac:dyDescent="0.15">
      <c r="B392" s="165"/>
      <c r="E392" s="333"/>
      <c r="F392" s="350"/>
      <c r="G392" s="351"/>
      <c r="H392" s="351"/>
      <c r="I392" s="352"/>
      <c r="J392" s="20"/>
      <c r="K392" s="329" t="s">
        <v>274</v>
      </c>
      <c r="L392" s="329"/>
      <c r="M392" s="329"/>
      <c r="N392" s="329"/>
      <c r="O392" s="2"/>
      <c r="P392" s="353"/>
      <c r="Q392" s="324"/>
      <c r="R392" s="324"/>
      <c r="S392" s="324"/>
      <c r="T392" s="3"/>
      <c r="U392" s="12"/>
      <c r="V392" s="15"/>
      <c r="W392" s="12"/>
      <c r="X392" s="13"/>
      <c r="Y392" s="14"/>
      <c r="Z392" s="165"/>
      <c r="AC392" s="300" t="b">
        <f t="shared" ref="AC392:AC397" si="18">AC391</f>
        <v>0</v>
      </c>
    </row>
    <row r="393" spans="1:29" ht="20.100000000000001" customHeight="1" x14ac:dyDescent="0.15">
      <c r="B393" s="165"/>
      <c r="E393" s="333"/>
      <c r="F393" s="350"/>
      <c r="G393" s="351"/>
      <c r="H393" s="351"/>
      <c r="I393" s="352"/>
      <c r="J393" s="20"/>
      <c r="K393" s="329" t="s">
        <v>275</v>
      </c>
      <c r="L393" s="329"/>
      <c r="M393" s="329"/>
      <c r="N393" s="329"/>
      <c r="O393" s="2"/>
      <c r="P393" s="353"/>
      <c r="Q393" s="324"/>
      <c r="R393" s="324"/>
      <c r="S393" s="324"/>
      <c r="T393" s="3"/>
      <c r="U393" s="12"/>
      <c r="V393" s="15"/>
      <c r="W393" s="12"/>
      <c r="X393" s="13"/>
      <c r="Y393" s="14"/>
      <c r="Z393" s="165"/>
      <c r="AC393" s="300" t="b">
        <f t="shared" si="18"/>
        <v>0</v>
      </c>
    </row>
    <row r="394" spans="1:29" ht="20.100000000000001" customHeight="1" x14ac:dyDescent="0.15">
      <c r="B394" s="165"/>
      <c r="E394" s="333"/>
      <c r="F394" s="350"/>
      <c r="G394" s="351"/>
      <c r="H394" s="351"/>
      <c r="I394" s="352"/>
      <c r="J394" s="20"/>
      <c r="K394" s="329" t="s">
        <v>276</v>
      </c>
      <c r="L394" s="329"/>
      <c r="M394" s="329"/>
      <c r="N394" s="329"/>
      <c r="O394" s="2"/>
      <c r="P394" s="353"/>
      <c r="Q394" s="324"/>
      <c r="R394" s="324"/>
      <c r="S394" s="324"/>
      <c r="T394" s="3"/>
      <c r="U394" s="12"/>
      <c r="V394" s="15"/>
      <c r="W394" s="12"/>
      <c r="X394" s="13"/>
      <c r="Y394" s="14"/>
      <c r="Z394" s="165"/>
      <c r="AC394" s="300" t="b">
        <f t="shared" si="18"/>
        <v>0</v>
      </c>
    </row>
    <row r="395" spans="1:29" ht="20.100000000000001" customHeight="1" x14ac:dyDescent="0.15">
      <c r="B395" s="165"/>
      <c r="E395" s="333"/>
      <c r="F395" s="350"/>
      <c r="G395" s="351"/>
      <c r="H395" s="351"/>
      <c r="I395" s="352"/>
      <c r="J395" s="20"/>
      <c r="K395" s="329" t="s">
        <v>277</v>
      </c>
      <c r="L395" s="329"/>
      <c r="M395" s="329"/>
      <c r="N395" s="329"/>
      <c r="O395" s="2"/>
      <c r="P395" s="353"/>
      <c r="Q395" s="324"/>
      <c r="R395" s="324"/>
      <c r="S395" s="324"/>
      <c r="T395" s="3"/>
      <c r="U395" s="12"/>
      <c r="V395" s="15"/>
      <c r="W395" s="12"/>
      <c r="X395" s="13"/>
      <c r="Y395" s="14"/>
      <c r="Z395" s="165"/>
      <c r="AC395" s="300" t="b">
        <f t="shared" si="18"/>
        <v>0</v>
      </c>
    </row>
    <row r="396" spans="1:29" ht="20.100000000000001" customHeight="1" x14ac:dyDescent="0.15">
      <c r="B396" s="165"/>
      <c r="E396" s="333"/>
      <c r="F396" s="350"/>
      <c r="G396" s="351"/>
      <c r="H396" s="351"/>
      <c r="I396" s="352"/>
      <c r="J396" s="20"/>
      <c r="K396" s="329" t="s">
        <v>278</v>
      </c>
      <c r="L396" s="329"/>
      <c r="M396" s="329"/>
      <c r="N396" s="329"/>
      <c r="O396" s="2"/>
      <c r="P396" s="353"/>
      <c r="Q396" s="324"/>
      <c r="R396" s="324"/>
      <c r="S396" s="324"/>
      <c r="T396" s="3"/>
      <c r="U396" s="12"/>
      <c r="V396" s="15"/>
      <c r="W396" s="12"/>
      <c r="X396" s="13"/>
      <c r="Y396" s="14"/>
      <c r="Z396" s="165"/>
      <c r="AC396" s="300" t="b">
        <f t="shared" si="18"/>
        <v>0</v>
      </c>
    </row>
    <row r="397" spans="1:29" ht="20.100000000000001" customHeight="1" x14ac:dyDescent="0.15">
      <c r="B397" s="165"/>
      <c r="E397" s="333"/>
      <c r="F397" s="350"/>
      <c r="G397" s="351"/>
      <c r="H397" s="351"/>
      <c r="I397" s="352"/>
      <c r="J397" s="21"/>
      <c r="K397" s="329" t="s">
        <v>279</v>
      </c>
      <c r="L397" s="329"/>
      <c r="M397" s="329"/>
      <c r="N397" s="329"/>
      <c r="O397" s="2"/>
      <c r="P397" s="353"/>
      <c r="Q397" s="324"/>
      <c r="R397" s="324"/>
      <c r="S397" s="324"/>
      <c r="T397" s="3"/>
      <c r="U397" s="12"/>
      <c r="V397" s="15"/>
      <c r="W397" s="12"/>
      <c r="X397" s="13"/>
      <c r="Y397" s="14"/>
      <c r="Z397" s="165"/>
      <c r="AC397" s="300" t="b">
        <f t="shared" si="18"/>
        <v>0</v>
      </c>
    </row>
    <row r="398" spans="1:29" ht="20.100000000000001" customHeight="1" x14ac:dyDescent="0.15">
      <c r="A398" s="300">
        <f>IFERROR(IF(NOT(OR(AND(TRIM($J398)&lt;&gt;"", $AB398 &gt;0),AND(TRIM($J398)="", $AB398 =0))),1001,0),3)</f>
        <v>0</v>
      </c>
      <c r="B398" s="165"/>
      <c r="E398" s="333">
        <v>2270</v>
      </c>
      <c r="F398" s="350" t="s">
        <v>280</v>
      </c>
      <c r="G398" s="351"/>
      <c r="H398" s="351"/>
      <c r="I398" s="352"/>
      <c r="J398" s="19"/>
      <c r="K398" s="329" t="s">
        <v>281</v>
      </c>
      <c r="L398" s="329"/>
      <c r="M398" s="329"/>
      <c r="N398" s="329"/>
      <c r="O398" s="2"/>
      <c r="P398" s="353"/>
      <c r="Q398" s="324"/>
      <c r="R398" s="324"/>
      <c r="S398" s="324"/>
      <c r="T398" s="3"/>
      <c r="U398" s="12"/>
      <c r="V398" s="15"/>
      <c r="W398" s="12"/>
      <c r="X398" s="13"/>
      <c r="Y398" s="14"/>
      <c r="Z398" s="165"/>
      <c r="AB398" s="325">
        <f>COUNTIF($O398:$O404,"○")</f>
        <v>0</v>
      </c>
      <c r="AC398" s="326" t="b">
        <f>A398&lt;&gt;0</f>
        <v>0</v>
      </c>
    </row>
    <row r="399" spans="1:29" ht="20.100000000000001" customHeight="1" x14ac:dyDescent="0.15">
      <c r="B399" s="165"/>
      <c r="E399" s="333"/>
      <c r="F399" s="350"/>
      <c r="G399" s="351"/>
      <c r="H399" s="351"/>
      <c r="I399" s="352"/>
      <c r="J399" s="20"/>
      <c r="K399" s="329" t="s">
        <v>282</v>
      </c>
      <c r="L399" s="329"/>
      <c r="M399" s="329"/>
      <c r="N399" s="329"/>
      <c r="O399" s="2"/>
      <c r="P399" s="353"/>
      <c r="Q399" s="324"/>
      <c r="R399" s="324"/>
      <c r="S399" s="324"/>
      <c r="T399" s="3"/>
      <c r="U399" s="12"/>
      <c r="V399" s="15"/>
      <c r="W399" s="12"/>
      <c r="X399" s="13"/>
      <c r="Y399" s="14"/>
      <c r="Z399" s="165"/>
      <c r="AC399" s="300" t="b">
        <f>AC398</f>
        <v>0</v>
      </c>
    </row>
    <row r="400" spans="1:29" ht="20.100000000000001" customHeight="1" x14ac:dyDescent="0.15">
      <c r="B400" s="165"/>
      <c r="E400" s="333"/>
      <c r="F400" s="350"/>
      <c r="G400" s="351"/>
      <c r="H400" s="351"/>
      <c r="I400" s="352"/>
      <c r="J400" s="20"/>
      <c r="K400" s="329" t="s">
        <v>283</v>
      </c>
      <c r="L400" s="329"/>
      <c r="M400" s="329"/>
      <c r="N400" s="329"/>
      <c r="O400" s="2"/>
      <c r="P400" s="353"/>
      <c r="Q400" s="324"/>
      <c r="R400" s="324"/>
      <c r="S400" s="324"/>
      <c r="T400" s="3"/>
      <c r="U400" s="12"/>
      <c r="V400" s="15"/>
      <c r="W400" s="12"/>
      <c r="X400" s="13"/>
      <c r="Y400" s="14"/>
      <c r="Z400" s="165"/>
      <c r="AC400" s="300" t="b">
        <f t="shared" ref="AC400:AC404" si="19">AC399</f>
        <v>0</v>
      </c>
    </row>
    <row r="401" spans="1:29" ht="20.100000000000001" customHeight="1" x14ac:dyDescent="0.15">
      <c r="B401" s="165"/>
      <c r="E401" s="333"/>
      <c r="F401" s="350"/>
      <c r="G401" s="351"/>
      <c r="H401" s="351"/>
      <c r="I401" s="352"/>
      <c r="J401" s="20"/>
      <c r="K401" s="329" t="s">
        <v>284</v>
      </c>
      <c r="L401" s="329"/>
      <c r="M401" s="329"/>
      <c r="N401" s="329"/>
      <c r="O401" s="2"/>
      <c r="P401" s="353"/>
      <c r="Q401" s="324"/>
      <c r="R401" s="324"/>
      <c r="S401" s="324"/>
      <c r="T401" s="3"/>
      <c r="U401" s="12"/>
      <c r="V401" s="15"/>
      <c r="W401" s="12"/>
      <c r="X401" s="13"/>
      <c r="Y401" s="14"/>
      <c r="Z401" s="165"/>
      <c r="AC401" s="300" t="b">
        <f t="shared" si="19"/>
        <v>0</v>
      </c>
    </row>
    <row r="402" spans="1:29" ht="20.100000000000001" customHeight="1" x14ac:dyDescent="0.15">
      <c r="B402" s="165"/>
      <c r="E402" s="333"/>
      <c r="F402" s="350"/>
      <c r="G402" s="351"/>
      <c r="H402" s="351"/>
      <c r="I402" s="352"/>
      <c r="J402" s="20"/>
      <c r="K402" s="329" t="s">
        <v>285</v>
      </c>
      <c r="L402" s="329"/>
      <c r="M402" s="329"/>
      <c r="N402" s="329"/>
      <c r="O402" s="2"/>
      <c r="P402" s="353"/>
      <c r="Q402" s="324"/>
      <c r="R402" s="324"/>
      <c r="S402" s="324"/>
      <c r="T402" s="3"/>
      <c r="U402" s="12"/>
      <c r="V402" s="15"/>
      <c r="W402" s="12"/>
      <c r="X402" s="13"/>
      <c r="Y402" s="14"/>
      <c r="Z402" s="165"/>
      <c r="AC402" s="300" t="b">
        <f t="shared" si="19"/>
        <v>0</v>
      </c>
    </row>
    <row r="403" spans="1:29" ht="20.100000000000001" customHeight="1" x14ac:dyDescent="0.15">
      <c r="B403" s="165"/>
      <c r="E403" s="333"/>
      <c r="F403" s="350"/>
      <c r="G403" s="351"/>
      <c r="H403" s="351"/>
      <c r="I403" s="352"/>
      <c r="J403" s="20"/>
      <c r="K403" s="329" t="s">
        <v>286</v>
      </c>
      <c r="L403" s="329"/>
      <c r="M403" s="329"/>
      <c r="N403" s="329"/>
      <c r="O403" s="2"/>
      <c r="P403" s="353"/>
      <c r="Q403" s="324"/>
      <c r="R403" s="324"/>
      <c r="S403" s="324"/>
      <c r="T403" s="3"/>
      <c r="U403" s="12"/>
      <c r="V403" s="15"/>
      <c r="W403" s="12"/>
      <c r="X403" s="13"/>
      <c r="Y403" s="14"/>
      <c r="Z403" s="165"/>
      <c r="AC403" s="300" t="b">
        <f t="shared" si="19"/>
        <v>0</v>
      </c>
    </row>
    <row r="404" spans="1:29" ht="30" customHeight="1" x14ac:dyDescent="0.15">
      <c r="A404" s="300">
        <f>IFERROR(IF(AND($O404="○",TRIM($P404)=""),1001,0),3)</f>
        <v>0</v>
      </c>
      <c r="B404" s="165"/>
      <c r="E404" s="333"/>
      <c r="F404" s="350"/>
      <c r="G404" s="351"/>
      <c r="H404" s="351"/>
      <c r="I404" s="352"/>
      <c r="J404" s="21"/>
      <c r="K404" s="329" t="s">
        <v>434</v>
      </c>
      <c r="L404" s="329"/>
      <c r="M404" s="329"/>
      <c r="N404" s="329"/>
      <c r="O404" s="2"/>
      <c r="P404" s="27"/>
      <c r="Q404" s="28"/>
      <c r="R404" s="28"/>
      <c r="S404" s="29"/>
      <c r="T404" s="3"/>
      <c r="U404" s="12"/>
      <c r="V404" s="15"/>
      <c r="W404" s="12"/>
      <c r="X404" s="13"/>
      <c r="Y404" s="14"/>
      <c r="Z404" s="165"/>
      <c r="AC404" s="300" t="b">
        <f t="shared" si="19"/>
        <v>0</v>
      </c>
    </row>
    <row r="405" spans="1:29" ht="20.100000000000001" customHeight="1" x14ac:dyDescent="0.15">
      <c r="A405" s="300">
        <f>IFERROR(IF(NOT(OR(AND(TRIM($J405)&lt;&gt;"", $AB405 &gt;0),AND(TRIM($J405)="", $AB405 =0))),1001,0),3)</f>
        <v>0</v>
      </c>
      <c r="B405" s="165"/>
      <c r="E405" s="333">
        <v>2280</v>
      </c>
      <c r="F405" s="350" t="s">
        <v>287</v>
      </c>
      <c r="G405" s="351"/>
      <c r="H405" s="351"/>
      <c r="I405" s="352"/>
      <c r="J405" s="19"/>
      <c r="K405" s="329" t="s">
        <v>288</v>
      </c>
      <c r="L405" s="329"/>
      <c r="M405" s="329"/>
      <c r="N405" s="329"/>
      <c r="O405" s="2"/>
      <c r="P405" s="353"/>
      <c r="Q405" s="324"/>
      <c r="R405" s="324"/>
      <c r="S405" s="324"/>
      <c r="T405" s="3"/>
      <c r="U405" s="12"/>
      <c r="V405" s="15"/>
      <c r="W405" s="12"/>
      <c r="X405" s="13"/>
      <c r="Y405" s="14"/>
      <c r="Z405" s="165"/>
      <c r="AB405" s="325">
        <f>COUNTIF($O405:$O408,"○")</f>
        <v>0</v>
      </c>
      <c r="AC405" s="326" t="b">
        <f>A405&lt;&gt;0</f>
        <v>0</v>
      </c>
    </row>
    <row r="406" spans="1:29" ht="20.100000000000001" customHeight="1" x14ac:dyDescent="0.15">
      <c r="B406" s="165"/>
      <c r="E406" s="333"/>
      <c r="F406" s="350"/>
      <c r="G406" s="351"/>
      <c r="H406" s="351"/>
      <c r="I406" s="352"/>
      <c r="J406" s="20"/>
      <c r="K406" s="329" t="s">
        <v>289</v>
      </c>
      <c r="L406" s="329"/>
      <c r="M406" s="329"/>
      <c r="N406" s="329"/>
      <c r="O406" s="2"/>
      <c r="P406" s="353"/>
      <c r="Q406" s="324"/>
      <c r="R406" s="324"/>
      <c r="S406" s="324"/>
      <c r="T406" s="3"/>
      <c r="U406" s="12"/>
      <c r="V406" s="15"/>
      <c r="W406" s="12"/>
      <c r="X406" s="13"/>
      <c r="Y406" s="14"/>
      <c r="Z406" s="165"/>
      <c r="AC406" s="300" t="b">
        <f>AC405</f>
        <v>0</v>
      </c>
    </row>
    <row r="407" spans="1:29" ht="20.100000000000001" customHeight="1" x14ac:dyDescent="0.15">
      <c r="B407" s="165"/>
      <c r="E407" s="333"/>
      <c r="F407" s="350"/>
      <c r="G407" s="351"/>
      <c r="H407" s="351"/>
      <c r="I407" s="352"/>
      <c r="J407" s="20"/>
      <c r="K407" s="329" t="s">
        <v>290</v>
      </c>
      <c r="L407" s="329"/>
      <c r="M407" s="329"/>
      <c r="N407" s="329"/>
      <c r="O407" s="2"/>
      <c r="P407" s="353"/>
      <c r="Q407" s="324"/>
      <c r="R407" s="324"/>
      <c r="S407" s="324"/>
      <c r="T407" s="3"/>
      <c r="U407" s="12"/>
      <c r="V407" s="15"/>
      <c r="W407" s="12"/>
      <c r="X407" s="13"/>
      <c r="Y407" s="14"/>
      <c r="Z407" s="165"/>
      <c r="AC407" s="300" t="b">
        <f t="shared" ref="AC407:AC408" si="20">AC406</f>
        <v>0</v>
      </c>
    </row>
    <row r="408" spans="1:29" ht="30" customHeight="1" x14ac:dyDescent="0.15">
      <c r="A408" s="300">
        <f>IFERROR(IF(AND($O408="○",TRIM($P408)=""),1001,0),3)</f>
        <v>0</v>
      </c>
      <c r="B408" s="165"/>
      <c r="E408" s="333"/>
      <c r="F408" s="350"/>
      <c r="G408" s="351"/>
      <c r="H408" s="351"/>
      <c r="I408" s="352"/>
      <c r="J408" s="21"/>
      <c r="K408" s="329" t="s">
        <v>435</v>
      </c>
      <c r="L408" s="329"/>
      <c r="M408" s="329"/>
      <c r="N408" s="329"/>
      <c r="O408" s="2"/>
      <c r="P408" s="27"/>
      <c r="Q408" s="28"/>
      <c r="R408" s="28"/>
      <c r="S408" s="29"/>
      <c r="T408" s="3"/>
      <c r="U408" s="12"/>
      <c r="V408" s="15"/>
      <c r="W408" s="12"/>
      <c r="X408" s="13"/>
      <c r="Y408" s="14"/>
      <c r="Z408" s="165"/>
      <c r="AC408" s="300" t="b">
        <f t="shared" si="20"/>
        <v>0</v>
      </c>
    </row>
    <row r="409" spans="1:29" ht="20.100000000000001" customHeight="1" x14ac:dyDescent="0.15">
      <c r="A409" s="300">
        <f>IFERROR(IF(NOT(OR(AND(TRIM($J409)&lt;&gt;"", $AB409 &gt;0),AND(TRIM($J409)="", $AB409 =0))),1001,0),3)</f>
        <v>0</v>
      </c>
      <c r="B409" s="165"/>
      <c r="E409" s="333">
        <v>2290</v>
      </c>
      <c r="F409" s="350" t="s">
        <v>291</v>
      </c>
      <c r="G409" s="351"/>
      <c r="H409" s="351"/>
      <c r="I409" s="352"/>
      <c r="J409" s="19"/>
      <c r="K409" s="329" t="s">
        <v>292</v>
      </c>
      <c r="L409" s="329"/>
      <c r="M409" s="329"/>
      <c r="N409" s="329"/>
      <c r="O409" s="2"/>
      <c r="P409" s="353"/>
      <c r="Q409" s="324"/>
      <c r="R409" s="324"/>
      <c r="S409" s="324"/>
      <c r="T409" s="3"/>
      <c r="U409" s="12"/>
      <c r="V409" s="15"/>
      <c r="W409" s="12"/>
      <c r="X409" s="13"/>
      <c r="Y409" s="14"/>
      <c r="Z409" s="165"/>
      <c r="AB409" s="325">
        <f>COUNTIF($O409:$O415,"○")</f>
        <v>0</v>
      </c>
      <c r="AC409" s="326" t="b">
        <f>A409&lt;&gt;0</f>
        <v>0</v>
      </c>
    </row>
    <row r="410" spans="1:29" ht="20.100000000000001" customHeight="1" x14ac:dyDescent="0.15">
      <c r="B410" s="165"/>
      <c r="E410" s="333"/>
      <c r="F410" s="350"/>
      <c r="G410" s="351"/>
      <c r="H410" s="351"/>
      <c r="I410" s="352"/>
      <c r="J410" s="20"/>
      <c r="K410" s="329" t="s">
        <v>293</v>
      </c>
      <c r="L410" s="329"/>
      <c r="M410" s="329"/>
      <c r="N410" s="329"/>
      <c r="O410" s="2"/>
      <c r="P410" s="353"/>
      <c r="Q410" s="324"/>
      <c r="R410" s="324"/>
      <c r="S410" s="324"/>
      <c r="T410" s="3"/>
      <c r="U410" s="12"/>
      <c r="V410" s="15"/>
      <c r="W410" s="12"/>
      <c r="X410" s="13"/>
      <c r="Y410" s="14"/>
      <c r="Z410" s="165"/>
      <c r="AC410" s="300" t="b">
        <f>AC409</f>
        <v>0</v>
      </c>
    </row>
    <row r="411" spans="1:29" ht="20.100000000000001" customHeight="1" x14ac:dyDescent="0.15">
      <c r="B411" s="165"/>
      <c r="E411" s="333"/>
      <c r="F411" s="350"/>
      <c r="G411" s="351"/>
      <c r="H411" s="351"/>
      <c r="I411" s="352"/>
      <c r="J411" s="20"/>
      <c r="K411" s="329" t="s">
        <v>294</v>
      </c>
      <c r="L411" s="329"/>
      <c r="M411" s="329"/>
      <c r="N411" s="329"/>
      <c r="O411" s="2"/>
      <c r="P411" s="353"/>
      <c r="Q411" s="324"/>
      <c r="R411" s="324"/>
      <c r="S411" s="324"/>
      <c r="T411" s="3"/>
      <c r="U411" s="12"/>
      <c r="V411" s="15"/>
      <c r="W411" s="12"/>
      <c r="X411" s="13"/>
      <c r="Y411" s="14"/>
      <c r="Z411" s="165"/>
      <c r="AC411" s="300" t="b">
        <f t="shared" ref="AC411:AC415" si="21">AC410</f>
        <v>0</v>
      </c>
    </row>
    <row r="412" spans="1:29" ht="20.100000000000001" customHeight="1" x14ac:dyDescent="0.15">
      <c r="B412" s="165"/>
      <c r="E412" s="333"/>
      <c r="F412" s="350"/>
      <c r="G412" s="351"/>
      <c r="H412" s="351"/>
      <c r="I412" s="352"/>
      <c r="J412" s="20"/>
      <c r="K412" s="329" t="s">
        <v>295</v>
      </c>
      <c r="L412" s="329"/>
      <c r="M412" s="329"/>
      <c r="N412" s="329"/>
      <c r="O412" s="2"/>
      <c r="P412" s="353"/>
      <c r="Q412" s="324"/>
      <c r="R412" s="324"/>
      <c r="S412" s="324"/>
      <c r="T412" s="3"/>
      <c r="U412" s="12"/>
      <c r="V412" s="15"/>
      <c r="W412" s="12"/>
      <c r="X412" s="13"/>
      <c r="Y412" s="14"/>
      <c r="Z412" s="165"/>
      <c r="AC412" s="300" t="b">
        <f t="shared" si="21"/>
        <v>0</v>
      </c>
    </row>
    <row r="413" spans="1:29" ht="20.100000000000001" customHeight="1" x14ac:dyDescent="0.15">
      <c r="B413" s="165"/>
      <c r="E413" s="333"/>
      <c r="F413" s="350"/>
      <c r="G413" s="351"/>
      <c r="H413" s="351"/>
      <c r="I413" s="352"/>
      <c r="J413" s="20"/>
      <c r="K413" s="329" t="s">
        <v>296</v>
      </c>
      <c r="L413" s="329"/>
      <c r="M413" s="329"/>
      <c r="N413" s="329"/>
      <c r="O413" s="2"/>
      <c r="P413" s="353"/>
      <c r="Q413" s="324"/>
      <c r="R413" s="324"/>
      <c r="S413" s="324"/>
      <c r="T413" s="3"/>
      <c r="U413" s="12"/>
      <c r="V413" s="15"/>
      <c r="W413" s="12"/>
      <c r="X413" s="13"/>
      <c r="Y413" s="14"/>
      <c r="Z413" s="165"/>
      <c r="AC413" s="300" t="b">
        <f t="shared" si="21"/>
        <v>0</v>
      </c>
    </row>
    <row r="414" spans="1:29" ht="20.100000000000001" customHeight="1" x14ac:dyDescent="0.15">
      <c r="B414" s="165"/>
      <c r="E414" s="333"/>
      <c r="F414" s="350"/>
      <c r="G414" s="351"/>
      <c r="H414" s="351"/>
      <c r="I414" s="352"/>
      <c r="J414" s="20"/>
      <c r="K414" s="329" t="s">
        <v>297</v>
      </c>
      <c r="L414" s="329"/>
      <c r="M414" s="329"/>
      <c r="N414" s="329"/>
      <c r="O414" s="2"/>
      <c r="P414" s="353"/>
      <c r="Q414" s="324"/>
      <c r="R414" s="324"/>
      <c r="S414" s="324"/>
      <c r="T414" s="3"/>
      <c r="U414" s="12"/>
      <c r="V414" s="15"/>
      <c r="W414" s="12"/>
      <c r="X414" s="13"/>
      <c r="Y414" s="14"/>
      <c r="Z414" s="165"/>
      <c r="AC414" s="300" t="b">
        <f t="shared" si="21"/>
        <v>0</v>
      </c>
    </row>
    <row r="415" spans="1:29" ht="30" customHeight="1" x14ac:dyDescent="0.15">
      <c r="A415" s="300">
        <f>IFERROR(IF(AND($O415="○",TRIM($P415)=""),1001,0),3)</f>
        <v>0</v>
      </c>
      <c r="B415" s="165"/>
      <c r="E415" s="333"/>
      <c r="F415" s="350"/>
      <c r="G415" s="351"/>
      <c r="H415" s="351"/>
      <c r="I415" s="352"/>
      <c r="J415" s="21"/>
      <c r="K415" s="329" t="s">
        <v>436</v>
      </c>
      <c r="L415" s="329"/>
      <c r="M415" s="329"/>
      <c r="N415" s="329"/>
      <c r="O415" s="2"/>
      <c r="P415" s="27"/>
      <c r="Q415" s="28"/>
      <c r="R415" s="28"/>
      <c r="S415" s="29"/>
      <c r="T415" s="3"/>
      <c r="U415" s="12"/>
      <c r="V415" s="15"/>
      <c r="W415" s="12"/>
      <c r="X415" s="13"/>
      <c r="Y415" s="14"/>
      <c r="Z415" s="165"/>
      <c r="AC415" s="300" t="b">
        <f t="shared" si="21"/>
        <v>0</v>
      </c>
    </row>
    <row r="416" spans="1:29" ht="30" customHeight="1" x14ac:dyDescent="0.15">
      <c r="A416" s="300">
        <f>IFERROR(IF(OR(NOT(OR(AND(TRIM(J416)&lt;&gt;"",$AB416&gt;0),AND(TRIM(J416)="",$AB416=0))),AND(O416="○",TRIM(P416)="")),1001,0),3)</f>
        <v>0</v>
      </c>
      <c r="B416" s="165"/>
      <c r="E416" s="360">
        <v>2300</v>
      </c>
      <c r="F416" s="361" t="s">
        <v>298</v>
      </c>
      <c r="G416" s="362"/>
      <c r="H416" s="362"/>
      <c r="I416" s="363"/>
      <c r="J416" s="7"/>
      <c r="K416" s="364" t="s">
        <v>437</v>
      </c>
      <c r="L416" s="364"/>
      <c r="M416" s="364"/>
      <c r="N416" s="364"/>
      <c r="O416" s="7"/>
      <c r="P416" s="24"/>
      <c r="Q416" s="25"/>
      <c r="R416" s="25"/>
      <c r="S416" s="26"/>
      <c r="T416" s="8"/>
      <c r="U416" s="30"/>
      <c r="V416" s="31"/>
      <c r="W416" s="30"/>
      <c r="X416" s="32"/>
      <c r="Y416" s="33"/>
      <c r="Z416" s="165"/>
      <c r="AB416" s="325">
        <f>COUNTIF($O416:$O416,"○")</f>
        <v>0</v>
      </c>
      <c r="AC416" s="326" t="b">
        <f>A416&lt;&gt;0</f>
        <v>0</v>
      </c>
    </row>
    <row r="417" spans="1:29" ht="20.100000000000001" customHeight="1" x14ac:dyDescent="0.15">
      <c r="B417" s="165"/>
      <c r="E417" s="116"/>
      <c r="F417" s="116"/>
      <c r="G417" s="116"/>
      <c r="H417" s="116"/>
      <c r="I417" s="116"/>
      <c r="J417" s="116"/>
      <c r="K417" s="116"/>
      <c r="L417" s="116"/>
      <c r="M417" s="116"/>
      <c r="N417" s="116"/>
      <c r="O417" s="116"/>
      <c r="P417" s="116"/>
      <c r="Q417" s="116"/>
      <c r="R417" s="116"/>
      <c r="S417" s="116"/>
      <c r="T417" s="116"/>
      <c r="U417" s="116"/>
      <c r="V417" s="116"/>
      <c r="W417" s="116"/>
      <c r="X417" s="116"/>
      <c r="Y417" s="116"/>
      <c r="Z417" s="165"/>
    </row>
    <row r="418" spans="1:29" ht="20.100000000000001" customHeight="1" x14ac:dyDescent="0.15">
      <c r="B418" s="165"/>
      <c r="E418" s="96" t="s">
        <v>412</v>
      </c>
      <c r="F418" s="116"/>
      <c r="G418" s="116"/>
      <c r="H418" s="116"/>
      <c r="I418" s="116"/>
      <c r="J418" s="116"/>
      <c r="K418" s="116"/>
      <c r="L418" s="116"/>
      <c r="M418" s="116"/>
      <c r="N418" s="116"/>
      <c r="O418" s="116"/>
      <c r="P418" s="116"/>
      <c r="Q418" s="116"/>
      <c r="R418" s="116"/>
      <c r="S418" s="116"/>
      <c r="T418" s="116"/>
      <c r="U418" s="116"/>
      <c r="V418" s="116"/>
      <c r="W418" s="116"/>
      <c r="X418" s="116"/>
      <c r="Y418" s="116"/>
      <c r="Z418" s="165"/>
    </row>
    <row r="419" spans="1:29" ht="20.100000000000001" customHeight="1" x14ac:dyDescent="0.15">
      <c r="B419" s="165"/>
      <c r="E419" s="301" t="s">
        <v>419</v>
      </c>
      <c r="F419" s="302"/>
      <c r="G419" s="302"/>
      <c r="H419" s="302"/>
      <c r="I419" s="302"/>
      <c r="J419" s="302"/>
      <c r="K419" s="302"/>
      <c r="L419" s="302"/>
      <c r="M419" s="302"/>
      <c r="N419" s="302"/>
      <c r="O419" s="302"/>
      <c r="P419" s="302"/>
      <c r="Q419" s="302"/>
      <c r="R419" s="302"/>
      <c r="S419" s="303"/>
      <c r="T419" s="304" t="s">
        <v>422</v>
      </c>
      <c r="U419" s="305"/>
      <c r="V419" s="305"/>
      <c r="W419" s="305"/>
      <c r="X419" s="305"/>
      <c r="Y419" s="306"/>
      <c r="Z419" s="165"/>
    </row>
    <row r="420" spans="1:29" ht="30" customHeight="1" x14ac:dyDescent="0.15">
      <c r="B420" s="165"/>
      <c r="E420" s="307" t="s">
        <v>423</v>
      </c>
      <c r="F420" s="308" t="s">
        <v>424</v>
      </c>
      <c r="G420" s="308"/>
      <c r="H420" s="308"/>
      <c r="I420" s="308"/>
      <c r="J420" s="309" t="s">
        <v>455</v>
      </c>
      <c r="K420" s="308" t="s">
        <v>425</v>
      </c>
      <c r="L420" s="308"/>
      <c r="M420" s="308"/>
      <c r="N420" s="308"/>
      <c r="O420" s="310" t="s">
        <v>420</v>
      </c>
      <c r="P420" s="311" t="s">
        <v>421</v>
      </c>
      <c r="Q420" s="312"/>
      <c r="R420" s="312"/>
      <c r="S420" s="313"/>
      <c r="T420" s="309" t="s">
        <v>453</v>
      </c>
      <c r="U420" s="314" t="s">
        <v>410</v>
      </c>
      <c r="V420" s="315"/>
      <c r="W420" s="314" t="s">
        <v>427</v>
      </c>
      <c r="X420" s="316"/>
      <c r="Y420" s="317"/>
      <c r="Z420" s="165"/>
    </row>
    <row r="421" spans="1:29" ht="20.100000000000001" customHeight="1" x14ac:dyDescent="0.15">
      <c r="A421" s="300">
        <f>IFERROR(IF(NOT(OR(AND(TRIM($J421)&lt;&gt;"", $AB421 &gt;0),AND(TRIM($J421)="", $AB421 =0))),1001,0),3)</f>
        <v>0</v>
      </c>
      <c r="B421" s="165"/>
      <c r="E421" s="333">
        <v>3010</v>
      </c>
      <c r="F421" s="345" t="s">
        <v>299</v>
      </c>
      <c r="G421" s="346"/>
      <c r="H421" s="346"/>
      <c r="I421" s="347"/>
      <c r="J421" s="22"/>
      <c r="K421" s="329" t="s">
        <v>300</v>
      </c>
      <c r="L421" s="329"/>
      <c r="M421" s="329"/>
      <c r="N421" s="329"/>
      <c r="O421" s="9"/>
      <c r="P421" s="353"/>
      <c r="Q421" s="324"/>
      <c r="R421" s="324"/>
      <c r="S421" s="324"/>
      <c r="T421" s="10"/>
      <c r="U421" s="16"/>
      <c r="V421" s="23"/>
      <c r="W421" s="16"/>
      <c r="X421" s="17"/>
      <c r="Y421" s="18"/>
      <c r="Z421" s="165"/>
      <c r="AB421" s="325">
        <f>COUNTIF($O421:$O429,"○")</f>
        <v>0</v>
      </c>
      <c r="AC421" s="326" t="b">
        <f>A421&lt;&gt;0</f>
        <v>0</v>
      </c>
    </row>
    <row r="422" spans="1:29" ht="30" customHeight="1" x14ac:dyDescent="0.15">
      <c r="B422" s="165"/>
      <c r="E422" s="333"/>
      <c r="F422" s="350"/>
      <c r="G422" s="351"/>
      <c r="H422" s="351"/>
      <c r="I422" s="352"/>
      <c r="J422" s="20"/>
      <c r="K422" s="359" t="s">
        <v>301</v>
      </c>
      <c r="L422" s="359"/>
      <c r="M422" s="359"/>
      <c r="N422" s="359"/>
      <c r="O422" s="2"/>
      <c r="P422" s="353"/>
      <c r="Q422" s="324"/>
      <c r="R422" s="324"/>
      <c r="S422" s="324"/>
      <c r="T422" s="3"/>
      <c r="U422" s="12"/>
      <c r="V422" s="15"/>
      <c r="W422" s="12"/>
      <c r="X422" s="13"/>
      <c r="Y422" s="14"/>
      <c r="Z422" s="165"/>
      <c r="AC422" s="300" t="b">
        <f>AC421</f>
        <v>0</v>
      </c>
    </row>
    <row r="423" spans="1:29" ht="30" customHeight="1" x14ac:dyDescent="0.15">
      <c r="B423" s="165"/>
      <c r="E423" s="333"/>
      <c r="F423" s="350"/>
      <c r="G423" s="351"/>
      <c r="H423" s="351"/>
      <c r="I423" s="352"/>
      <c r="J423" s="20"/>
      <c r="K423" s="359" t="s">
        <v>302</v>
      </c>
      <c r="L423" s="359"/>
      <c r="M423" s="359"/>
      <c r="N423" s="359"/>
      <c r="O423" s="2"/>
      <c r="P423" s="353"/>
      <c r="Q423" s="324"/>
      <c r="R423" s="324"/>
      <c r="S423" s="324"/>
      <c r="T423" s="3"/>
      <c r="U423" s="12"/>
      <c r="V423" s="15"/>
      <c r="W423" s="12"/>
      <c r="X423" s="13"/>
      <c r="Y423" s="14"/>
      <c r="Z423" s="165"/>
      <c r="AC423" s="300" t="b">
        <f t="shared" ref="AC423:AC429" si="22">AC422</f>
        <v>0</v>
      </c>
    </row>
    <row r="424" spans="1:29" ht="20.100000000000001" customHeight="1" x14ac:dyDescent="0.15">
      <c r="B424" s="165"/>
      <c r="E424" s="333"/>
      <c r="F424" s="350"/>
      <c r="G424" s="351"/>
      <c r="H424" s="351"/>
      <c r="I424" s="352"/>
      <c r="J424" s="20"/>
      <c r="K424" s="329" t="s">
        <v>303</v>
      </c>
      <c r="L424" s="329"/>
      <c r="M424" s="329"/>
      <c r="N424" s="329"/>
      <c r="O424" s="2"/>
      <c r="P424" s="353"/>
      <c r="Q424" s="324"/>
      <c r="R424" s="324"/>
      <c r="S424" s="324"/>
      <c r="T424" s="3"/>
      <c r="U424" s="12"/>
      <c r="V424" s="15"/>
      <c r="W424" s="12"/>
      <c r="X424" s="13"/>
      <c r="Y424" s="14"/>
      <c r="Z424" s="165"/>
      <c r="AC424" s="300" t="b">
        <f t="shared" si="22"/>
        <v>0</v>
      </c>
    </row>
    <row r="425" spans="1:29" ht="20.100000000000001" customHeight="1" x14ac:dyDescent="0.15">
      <c r="B425" s="165"/>
      <c r="E425" s="333"/>
      <c r="F425" s="350"/>
      <c r="G425" s="351"/>
      <c r="H425" s="351"/>
      <c r="I425" s="352"/>
      <c r="J425" s="20"/>
      <c r="K425" s="329" t="s">
        <v>304</v>
      </c>
      <c r="L425" s="329"/>
      <c r="M425" s="329"/>
      <c r="N425" s="329"/>
      <c r="O425" s="2"/>
      <c r="P425" s="353"/>
      <c r="Q425" s="324"/>
      <c r="R425" s="324"/>
      <c r="S425" s="324"/>
      <c r="T425" s="3"/>
      <c r="U425" s="12"/>
      <c r="V425" s="15"/>
      <c r="W425" s="12"/>
      <c r="X425" s="13"/>
      <c r="Y425" s="14"/>
      <c r="Z425" s="165"/>
      <c r="AC425" s="300" t="b">
        <f t="shared" si="22"/>
        <v>0</v>
      </c>
    </row>
    <row r="426" spans="1:29" ht="20.100000000000001" customHeight="1" x14ac:dyDescent="0.15">
      <c r="B426" s="165"/>
      <c r="E426" s="333"/>
      <c r="F426" s="350"/>
      <c r="G426" s="351"/>
      <c r="H426" s="351"/>
      <c r="I426" s="352"/>
      <c r="J426" s="20"/>
      <c r="K426" s="329" t="s">
        <v>305</v>
      </c>
      <c r="L426" s="329"/>
      <c r="M426" s="329"/>
      <c r="N426" s="329"/>
      <c r="O426" s="2"/>
      <c r="P426" s="353"/>
      <c r="Q426" s="324"/>
      <c r="R426" s="324"/>
      <c r="S426" s="324"/>
      <c r="T426" s="3"/>
      <c r="U426" s="12"/>
      <c r="V426" s="15"/>
      <c r="W426" s="12"/>
      <c r="X426" s="13"/>
      <c r="Y426" s="14"/>
      <c r="Z426" s="165"/>
      <c r="AC426" s="300" t="b">
        <f t="shared" si="22"/>
        <v>0</v>
      </c>
    </row>
    <row r="427" spans="1:29" ht="20.100000000000001" customHeight="1" x14ac:dyDescent="0.15">
      <c r="B427" s="165"/>
      <c r="E427" s="333"/>
      <c r="F427" s="350"/>
      <c r="G427" s="351"/>
      <c r="H427" s="351"/>
      <c r="I427" s="352"/>
      <c r="J427" s="20"/>
      <c r="K427" s="329" t="s">
        <v>306</v>
      </c>
      <c r="L427" s="329"/>
      <c r="M427" s="329"/>
      <c r="N427" s="329"/>
      <c r="O427" s="2"/>
      <c r="P427" s="353"/>
      <c r="Q427" s="324"/>
      <c r="R427" s="324"/>
      <c r="S427" s="324"/>
      <c r="T427" s="3"/>
      <c r="U427" s="12"/>
      <c r="V427" s="15"/>
      <c r="W427" s="12"/>
      <c r="X427" s="13"/>
      <c r="Y427" s="14"/>
      <c r="Z427" s="165"/>
      <c r="AC427" s="300" t="b">
        <f t="shared" si="22"/>
        <v>0</v>
      </c>
    </row>
    <row r="428" spans="1:29" ht="20.100000000000001" customHeight="1" x14ac:dyDescent="0.15">
      <c r="B428" s="165"/>
      <c r="E428" s="333"/>
      <c r="F428" s="350"/>
      <c r="G428" s="351"/>
      <c r="H428" s="351"/>
      <c r="I428" s="352"/>
      <c r="J428" s="20"/>
      <c r="K428" s="329" t="s">
        <v>307</v>
      </c>
      <c r="L428" s="329"/>
      <c r="M428" s="329"/>
      <c r="N428" s="329"/>
      <c r="O428" s="2"/>
      <c r="P428" s="353"/>
      <c r="Q428" s="324"/>
      <c r="R428" s="324"/>
      <c r="S428" s="324"/>
      <c r="T428" s="3"/>
      <c r="U428" s="12"/>
      <c r="V428" s="15"/>
      <c r="W428" s="12"/>
      <c r="X428" s="13"/>
      <c r="Y428" s="14"/>
      <c r="Z428" s="165"/>
      <c r="AC428" s="300" t="b">
        <f t="shared" si="22"/>
        <v>0</v>
      </c>
    </row>
    <row r="429" spans="1:29" ht="30" customHeight="1" x14ac:dyDescent="0.15">
      <c r="A429" s="300">
        <f>IFERROR(IF(AND($O429="○",TRIM($P429)=""),1001,0),3)</f>
        <v>0</v>
      </c>
      <c r="B429" s="165"/>
      <c r="E429" s="333"/>
      <c r="F429" s="350"/>
      <c r="G429" s="351"/>
      <c r="H429" s="351"/>
      <c r="I429" s="352"/>
      <c r="J429" s="21"/>
      <c r="K429" s="329" t="s">
        <v>438</v>
      </c>
      <c r="L429" s="329"/>
      <c r="M429" s="329"/>
      <c r="N429" s="329"/>
      <c r="O429" s="2"/>
      <c r="P429" s="27"/>
      <c r="Q429" s="28"/>
      <c r="R429" s="28"/>
      <c r="S429" s="29"/>
      <c r="T429" s="3"/>
      <c r="U429" s="12"/>
      <c r="V429" s="15"/>
      <c r="W429" s="12"/>
      <c r="X429" s="13"/>
      <c r="Y429" s="14"/>
      <c r="Z429" s="165"/>
      <c r="AC429" s="300" t="b">
        <f t="shared" si="22"/>
        <v>0</v>
      </c>
    </row>
    <row r="430" spans="1:29" ht="20.100000000000001" customHeight="1" x14ac:dyDescent="0.15">
      <c r="A430" s="300">
        <f>IFERROR(IF(NOT(OR(AND(TRIM($J430)&lt;&gt;"", $AB430 &gt;0),AND(TRIM($J430)="", $AB430 =0))),1001,0),3)</f>
        <v>0</v>
      </c>
      <c r="B430" s="165"/>
      <c r="E430" s="333">
        <v>3020</v>
      </c>
      <c r="F430" s="350" t="s">
        <v>308</v>
      </c>
      <c r="G430" s="351"/>
      <c r="H430" s="351"/>
      <c r="I430" s="352"/>
      <c r="J430" s="19"/>
      <c r="K430" s="329" t="s">
        <v>309</v>
      </c>
      <c r="L430" s="329"/>
      <c r="M430" s="329"/>
      <c r="N430" s="329"/>
      <c r="O430" s="2"/>
      <c r="P430" s="353"/>
      <c r="Q430" s="324"/>
      <c r="R430" s="324"/>
      <c r="S430" s="324"/>
      <c r="T430" s="3"/>
      <c r="U430" s="12"/>
      <c r="V430" s="15"/>
      <c r="W430" s="12"/>
      <c r="X430" s="13"/>
      <c r="Y430" s="14"/>
      <c r="Z430" s="165"/>
      <c r="AB430" s="325">
        <f>COUNTIF($O430:$O433,"○")</f>
        <v>0</v>
      </c>
      <c r="AC430" s="326" t="b">
        <f>A430&lt;&gt;0</f>
        <v>0</v>
      </c>
    </row>
    <row r="431" spans="1:29" ht="20.100000000000001" customHeight="1" x14ac:dyDescent="0.15">
      <c r="B431" s="165"/>
      <c r="E431" s="333"/>
      <c r="F431" s="350"/>
      <c r="G431" s="351"/>
      <c r="H431" s="351"/>
      <c r="I431" s="352"/>
      <c r="J431" s="20"/>
      <c r="K431" s="329" t="s">
        <v>310</v>
      </c>
      <c r="L431" s="329"/>
      <c r="M431" s="329"/>
      <c r="N431" s="329"/>
      <c r="O431" s="2"/>
      <c r="P431" s="353"/>
      <c r="Q431" s="324"/>
      <c r="R431" s="324"/>
      <c r="S431" s="324"/>
      <c r="T431" s="3"/>
      <c r="U431" s="12"/>
      <c r="V431" s="15"/>
      <c r="W431" s="12"/>
      <c r="X431" s="13"/>
      <c r="Y431" s="14"/>
      <c r="Z431" s="165"/>
      <c r="AC431" s="300" t="b">
        <f>AC430</f>
        <v>0</v>
      </c>
    </row>
    <row r="432" spans="1:29" ht="20.100000000000001" customHeight="1" x14ac:dyDescent="0.15">
      <c r="B432" s="165"/>
      <c r="E432" s="333"/>
      <c r="F432" s="350"/>
      <c r="G432" s="351"/>
      <c r="H432" s="351"/>
      <c r="I432" s="352"/>
      <c r="J432" s="20"/>
      <c r="K432" s="329" t="s">
        <v>311</v>
      </c>
      <c r="L432" s="329"/>
      <c r="M432" s="329"/>
      <c r="N432" s="329"/>
      <c r="O432" s="2"/>
      <c r="P432" s="353"/>
      <c r="Q432" s="324"/>
      <c r="R432" s="324"/>
      <c r="S432" s="324"/>
      <c r="T432" s="3"/>
      <c r="U432" s="12"/>
      <c r="V432" s="15"/>
      <c r="W432" s="12"/>
      <c r="X432" s="13"/>
      <c r="Y432" s="14"/>
      <c r="Z432" s="165"/>
      <c r="AC432" s="300" t="b">
        <f t="shared" ref="AC432:AC433" si="23">AC431</f>
        <v>0</v>
      </c>
    </row>
    <row r="433" spans="1:29" ht="30" customHeight="1" x14ac:dyDescent="0.15">
      <c r="A433" s="300">
        <f>IFERROR(IF(AND($O433="○",TRIM($P433)=""),1001,0),3)</f>
        <v>0</v>
      </c>
      <c r="B433" s="165"/>
      <c r="E433" s="333"/>
      <c r="F433" s="350"/>
      <c r="G433" s="351"/>
      <c r="H433" s="351"/>
      <c r="I433" s="352"/>
      <c r="J433" s="21"/>
      <c r="K433" s="329" t="s">
        <v>439</v>
      </c>
      <c r="L433" s="329"/>
      <c r="M433" s="329"/>
      <c r="N433" s="329"/>
      <c r="O433" s="2"/>
      <c r="P433" s="27"/>
      <c r="Q433" s="28"/>
      <c r="R433" s="28"/>
      <c r="S433" s="29"/>
      <c r="T433" s="3"/>
      <c r="U433" s="12"/>
      <c r="V433" s="15"/>
      <c r="W433" s="12"/>
      <c r="X433" s="13"/>
      <c r="Y433" s="14"/>
      <c r="Z433" s="165"/>
      <c r="AC433" s="300" t="b">
        <f t="shared" si="23"/>
        <v>0</v>
      </c>
    </row>
    <row r="434" spans="1:29" ht="20.100000000000001" customHeight="1" x14ac:dyDescent="0.15">
      <c r="A434" s="300">
        <f>IFERROR(IF(NOT(OR(AND(TRIM($J434)&lt;&gt;"", $AB434 &gt;0),AND(TRIM($J434)="", $AB434 =0))),1001,0),3)</f>
        <v>0</v>
      </c>
      <c r="B434" s="165"/>
      <c r="E434" s="333">
        <v>3030</v>
      </c>
      <c r="F434" s="350" t="s">
        <v>312</v>
      </c>
      <c r="G434" s="351"/>
      <c r="H434" s="351"/>
      <c r="I434" s="352"/>
      <c r="J434" s="19"/>
      <c r="K434" s="329" t="s">
        <v>313</v>
      </c>
      <c r="L434" s="329"/>
      <c r="M434" s="329"/>
      <c r="N434" s="329"/>
      <c r="O434" s="2"/>
      <c r="P434" s="353"/>
      <c r="Q434" s="324"/>
      <c r="R434" s="324"/>
      <c r="S434" s="324"/>
      <c r="T434" s="3"/>
      <c r="U434" s="12"/>
      <c r="V434" s="15"/>
      <c r="W434" s="12"/>
      <c r="X434" s="13"/>
      <c r="Y434" s="14"/>
      <c r="Z434" s="165"/>
      <c r="AB434" s="325">
        <f>COUNTIF($O434:$O437,"○")</f>
        <v>0</v>
      </c>
      <c r="AC434" s="326" t="b">
        <f>A434&lt;&gt;0</f>
        <v>0</v>
      </c>
    </row>
    <row r="435" spans="1:29" ht="20.100000000000001" customHeight="1" x14ac:dyDescent="0.15">
      <c r="B435" s="165"/>
      <c r="E435" s="333"/>
      <c r="F435" s="350"/>
      <c r="G435" s="351"/>
      <c r="H435" s="351"/>
      <c r="I435" s="352"/>
      <c r="J435" s="20"/>
      <c r="K435" s="329" t="s">
        <v>314</v>
      </c>
      <c r="L435" s="329"/>
      <c r="M435" s="329"/>
      <c r="N435" s="329"/>
      <c r="O435" s="2"/>
      <c r="P435" s="353"/>
      <c r="Q435" s="324"/>
      <c r="R435" s="324"/>
      <c r="S435" s="324"/>
      <c r="T435" s="3"/>
      <c r="U435" s="12"/>
      <c r="V435" s="15"/>
      <c r="W435" s="12"/>
      <c r="X435" s="13"/>
      <c r="Y435" s="14"/>
      <c r="Z435" s="165"/>
      <c r="AC435" s="300" t="b">
        <f>AC434</f>
        <v>0</v>
      </c>
    </row>
    <row r="436" spans="1:29" ht="20.100000000000001" customHeight="1" x14ac:dyDescent="0.15">
      <c r="B436" s="165"/>
      <c r="E436" s="333"/>
      <c r="F436" s="350"/>
      <c r="G436" s="351"/>
      <c r="H436" s="351"/>
      <c r="I436" s="352"/>
      <c r="J436" s="20"/>
      <c r="K436" s="329" t="s">
        <v>315</v>
      </c>
      <c r="L436" s="329"/>
      <c r="M436" s="329"/>
      <c r="N436" s="329"/>
      <c r="O436" s="2"/>
      <c r="P436" s="353"/>
      <c r="Q436" s="324"/>
      <c r="R436" s="324"/>
      <c r="S436" s="324"/>
      <c r="T436" s="3"/>
      <c r="U436" s="12"/>
      <c r="V436" s="15"/>
      <c r="W436" s="12"/>
      <c r="X436" s="13"/>
      <c r="Y436" s="14"/>
      <c r="Z436" s="165"/>
      <c r="AC436" s="300" t="b">
        <f t="shared" ref="AC436:AC437" si="24">AC435</f>
        <v>0</v>
      </c>
    </row>
    <row r="437" spans="1:29" ht="30" customHeight="1" x14ac:dyDescent="0.15">
      <c r="A437" s="300">
        <f>IFERROR(IF(AND($O437="○",TRIM($P437)=""),1001,0),3)</f>
        <v>0</v>
      </c>
      <c r="B437" s="165"/>
      <c r="E437" s="333"/>
      <c r="F437" s="350"/>
      <c r="G437" s="351"/>
      <c r="H437" s="351"/>
      <c r="I437" s="352"/>
      <c r="J437" s="21"/>
      <c r="K437" s="329" t="s">
        <v>440</v>
      </c>
      <c r="L437" s="329"/>
      <c r="M437" s="329"/>
      <c r="N437" s="329"/>
      <c r="O437" s="2"/>
      <c r="P437" s="27"/>
      <c r="Q437" s="28"/>
      <c r="R437" s="28"/>
      <c r="S437" s="29"/>
      <c r="T437" s="3"/>
      <c r="U437" s="12"/>
      <c r="V437" s="15"/>
      <c r="W437" s="12"/>
      <c r="X437" s="13"/>
      <c r="Y437" s="14"/>
      <c r="Z437" s="165"/>
      <c r="AC437" s="300" t="b">
        <f t="shared" si="24"/>
        <v>0</v>
      </c>
    </row>
    <row r="438" spans="1:29" ht="20.100000000000001" customHeight="1" x14ac:dyDescent="0.15">
      <c r="A438" s="300">
        <f>IFERROR(IF(NOT(OR(AND(TRIM($J438)&lt;&gt;"", $AB438 &gt;0),AND(TRIM($J438)="", $AB438 =0))),1001,0),3)</f>
        <v>0</v>
      </c>
      <c r="B438" s="165"/>
      <c r="E438" s="333">
        <v>3040</v>
      </c>
      <c r="F438" s="350" t="s">
        <v>316</v>
      </c>
      <c r="G438" s="351"/>
      <c r="H438" s="351"/>
      <c r="I438" s="352"/>
      <c r="J438" s="19"/>
      <c r="K438" s="329" t="s">
        <v>317</v>
      </c>
      <c r="L438" s="329"/>
      <c r="M438" s="329"/>
      <c r="N438" s="329"/>
      <c r="O438" s="2"/>
      <c r="P438" s="353"/>
      <c r="Q438" s="324"/>
      <c r="R438" s="324"/>
      <c r="S438" s="324"/>
      <c r="T438" s="3"/>
      <c r="U438" s="12"/>
      <c r="V438" s="15"/>
      <c r="W438" s="12"/>
      <c r="X438" s="13"/>
      <c r="Y438" s="14"/>
      <c r="Z438" s="165"/>
      <c r="AB438" s="325">
        <f>COUNTIF($O438:$O451,"○")</f>
        <v>0</v>
      </c>
      <c r="AC438" s="326" t="b">
        <f>A438&lt;&gt;0</f>
        <v>0</v>
      </c>
    </row>
    <row r="439" spans="1:29" ht="20.100000000000001" customHeight="1" x14ac:dyDescent="0.15">
      <c r="B439" s="165"/>
      <c r="E439" s="333"/>
      <c r="F439" s="350"/>
      <c r="G439" s="351"/>
      <c r="H439" s="351"/>
      <c r="I439" s="352"/>
      <c r="J439" s="20"/>
      <c r="K439" s="329" t="s">
        <v>318</v>
      </c>
      <c r="L439" s="329"/>
      <c r="M439" s="329"/>
      <c r="N439" s="329"/>
      <c r="O439" s="2"/>
      <c r="P439" s="353"/>
      <c r="Q439" s="324"/>
      <c r="R439" s="324"/>
      <c r="S439" s="324"/>
      <c r="T439" s="3"/>
      <c r="U439" s="12"/>
      <c r="V439" s="15"/>
      <c r="W439" s="12"/>
      <c r="X439" s="13"/>
      <c r="Y439" s="14"/>
      <c r="Z439" s="165"/>
      <c r="AC439" s="300" t="b">
        <f>AC438</f>
        <v>0</v>
      </c>
    </row>
    <row r="440" spans="1:29" ht="20.100000000000001" customHeight="1" x14ac:dyDescent="0.15">
      <c r="B440" s="165"/>
      <c r="E440" s="333"/>
      <c r="F440" s="350"/>
      <c r="G440" s="351"/>
      <c r="H440" s="351"/>
      <c r="I440" s="352"/>
      <c r="J440" s="20"/>
      <c r="K440" s="329" t="s">
        <v>319</v>
      </c>
      <c r="L440" s="329"/>
      <c r="M440" s="329"/>
      <c r="N440" s="329"/>
      <c r="O440" s="2"/>
      <c r="P440" s="353"/>
      <c r="Q440" s="324"/>
      <c r="R440" s="324"/>
      <c r="S440" s="324"/>
      <c r="T440" s="3"/>
      <c r="U440" s="12"/>
      <c r="V440" s="15"/>
      <c r="W440" s="12"/>
      <c r="X440" s="13"/>
      <c r="Y440" s="14"/>
      <c r="Z440" s="165"/>
      <c r="AC440" s="300" t="b">
        <f t="shared" ref="AC440:AC451" si="25">AC439</f>
        <v>0</v>
      </c>
    </row>
    <row r="441" spans="1:29" ht="20.100000000000001" customHeight="1" x14ac:dyDescent="0.15">
      <c r="B441" s="165"/>
      <c r="E441" s="333"/>
      <c r="F441" s="350"/>
      <c r="G441" s="351"/>
      <c r="H441" s="351"/>
      <c r="I441" s="352"/>
      <c r="J441" s="20"/>
      <c r="K441" s="329" t="s">
        <v>320</v>
      </c>
      <c r="L441" s="329"/>
      <c r="M441" s="329"/>
      <c r="N441" s="329"/>
      <c r="O441" s="2"/>
      <c r="P441" s="353"/>
      <c r="Q441" s="324"/>
      <c r="R441" s="324"/>
      <c r="S441" s="324"/>
      <c r="T441" s="3"/>
      <c r="U441" s="12"/>
      <c r="V441" s="15"/>
      <c r="W441" s="12"/>
      <c r="X441" s="13"/>
      <c r="Y441" s="14"/>
      <c r="Z441" s="165"/>
      <c r="AC441" s="300" t="b">
        <f t="shared" si="25"/>
        <v>0</v>
      </c>
    </row>
    <row r="442" spans="1:29" ht="20.100000000000001" customHeight="1" x14ac:dyDescent="0.15">
      <c r="B442" s="165"/>
      <c r="E442" s="333"/>
      <c r="F442" s="350"/>
      <c r="G442" s="351"/>
      <c r="H442" s="351"/>
      <c r="I442" s="352"/>
      <c r="J442" s="20"/>
      <c r="K442" s="329" t="s">
        <v>321</v>
      </c>
      <c r="L442" s="329"/>
      <c r="M442" s="329"/>
      <c r="N442" s="329"/>
      <c r="O442" s="2"/>
      <c r="P442" s="353"/>
      <c r="Q442" s="324"/>
      <c r="R442" s="324"/>
      <c r="S442" s="324"/>
      <c r="T442" s="3"/>
      <c r="U442" s="12"/>
      <c r="V442" s="15"/>
      <c r="W442" s="12"/>
      <c r="X442" s="13"/>
      <c r="Y442" s="14"/>
      <c r="Z442" s="165"/>
      <c r="AC442" s="300" t="b">
        <f t="shared" si="25"/>
        <v>0</v>
      </c>
    </row>
    <row r="443" spans="1:29" ht="20.100000000000001" customHeight="1" x14ac:dyDescent="0.15">
      <c r="B443" s="165"/>
      <c r="E443" s="333"/>
      <c r="F443" s="350"/>
      <c r="G443" s="351"/>
      <c r="H443" s="351"/>
      <c r="I443" s="352"/>
      <c r="J443" s="20"/>
      <c r="K443" s="329" t="s">
        <v>322</v>
      </c>
      <c r="L443" s="329"/>
      <c r="M443" s="329"/>
      <c r="N443" s="329"/>
      <c r="O443" s="2"/>
      <c r="P443" s="353"/>
      <c r="Q443" s="324"/>
      <c r="R443" s="324"/>
      <c r="S443" s="324"/>
      <c r="T443" s="3"/>
      <c r="U443" s="12"/>
      <c r="V443" s="15"/>
      <c r="W443" s="12"/>
      <c r="X443" s="13"/>
      <c r="Y443" s="14"/>
      <c r="Z443" s="165"/>
      <c r="AC443" s="300" t="b">
        <f t="shared" si="25"/>
        <v>0</v>
      </c>
    </row>
    <row r="444" spans="1:29" ht="20.100000000000001" customHeight="1" x14ac:dyDescent="0.15">
      <c r="B444" s="165"/>
      <c r="E444" s="333"/>
      <c r="F444" s="350"/>
      <c r="G444" s="351"/>
      <c r="H444" s="351"/>
      <c r="I444" s="352"/>
      <c r="J444" s="20"/>
      <c r="K444" s="329" t="s">
        <v>323</v>
      </c>
      <c r="L444" s="329"/>
      <c r="M444" s="329"/>
      <c r="N444" s="329"/>
      <c r="O444" s="2"/>
      <c r="P444" s="353"/>
      <c r="Q444" s="324"/>
      <c r="R444" s="324"/>
      <c r="S444" s="324"/>
      <c r="T444" s="3"/>
      <c r="U444" s="12"/>
      <c r="V444" s="15"/>
      <c r="W444" s="12"/>
      <c r="X444" s="13"/>
      <c r="Y444" s="14"/>
      <c r="Z444" s="165"/>
      <c r="AC444" s="300" t="b">
        <f t="shared" si="25"/>
        <v>0</v>
      </c>
    </row>
    <row r="445" spans="1:29" ht="20.100000000000001" customHeight="1" x14ac:dyDescent="0.15">
      <c r="B445" s="165"/>
      <c r="E445" s="333"/>
      <c r="F445" s="350"/>
      <c r="G445" s="351"/>
      <c r="H445" s="351"/>
      <c r="I445" s="352"/>
      <c r="J445" s="20"/>
      <c r="K445" s="329" t="s">
        <v>324</v>
      </c>
      <c r="L445" s="329"/>
      <c r="M445" s="329"/>
      <c r="N445" s="329"/>
      <c r="O445" s="2"/>
      <c r="P445" s="353"/>
      <c r="Q445" s="324"/>
      <c r="R445" s="324"/>
      <c r="S445" s="324"/>
      <c r="T445" s="3"/>
      <c r="U445" s="12"/>
      <c r="V445" s="15"/>
      <c r="W445" s="12"/>
      <c r="X445" s="13"/>
      <c r="Y445" s="14"/>
      <c r="Z445" s="165"/>
      <c r="AC445" s="300" t="b">
        <f t="shared" si="25"/>
        <v>0</v>
      </c>
    </row>
    <row r="446" spans="1:29" ht="20.100000000000001" customHeight="1" x14ac:dyDescent="0.15">
      <c r="B446" s="165"/>
      <c r="E446" s="333"/>
      <c r="F446" s="350"/>
      <c r="G446" s="351"/>
      <c r="H446" s="351"/>
      <c r="I446" s="352"/>
      <c r="J446" s="20"/>
      <c r="K446" s="329" t="s">
        <v>325</v>
      </c>
      <c r="L446" s="329"/>
      <c r="M446" s="329"/>
      <c r="N446" s="329"/>
      <c r="O446" s="2"/>
      <c r="P446" s="353"/>
      <c r="Q446" s="324"/>
      <c r="R446" s="324"/>
      <c r="S446" s="324"/>
      <c r="T446" s="3"/>
      <c r="U446" s="12"/>
      <c r="V446" s="15"/>
      <c r="W446" s="12"/>
      <c r="X446" s="13"/>
      <c r="Y446" s="14"/>
      <c r="Z446" s="165"/>
      <c r="AC446" s="300" t="b">
        <f t="shared" si="25"/>
        <v>0</v>
      </c>
    </row>
    <row r="447" spans="1:29" ht="20.100000000000001" customHeight="1" x14ac:dyDescent="0.15">
      <c r="B447" s="165"/>
      <c r="E447" s="333"/>
      <c r="F447" s="350"/>
      <c r="G447" s="351"/>
      <c r="H447" s="351"/>
      <c r="I447" s="352"/>
      <c r="J447" s="20"/>
      <c r="K447" s="329" t="s">
        <v>326</v>
      </c>
      <c r="L447" s="329"/>
      <c r="M447" s="329"/>
      <c r="N447" s="329"/>
      <c r="O447" s="2"/>
      <c r="P447" s="353"/>
      <c r="Q447" s="324"/>
      <c r="R447" s="324"/>
      <c r="S447" s="324"/>
      <c r="T447" s="3"/>
      <c r="U447" s="12"/>
      <c r="V447" s="15"/>
      <c r="W447" s="12"/>
      <c r="X447" s="13"/>
      <c r="Y447" s="14"/>
      <c r="Z447" s="165"/>
      <c r="AC447" s="300" t="b">
        <f t="shared" si="25"/>
        <v>0</v>
      </c>
    </row>
    <row r="448" spans="1:29" ht="20.100000000000001" customHeight="1" x14ac:dyDescent="0.15">
      <c r="B448" s="165"/>
      <c r="E448" s="333"/>
      <c r="F448" s="350"/>
      <c r="G448" s="351"/>
      <c r="H448" s="351"/>
      <c r="I448" s="352"/>
      <c r="J448" s="20"/>
      <c r="K448" s="329" t="s">
        <v>327</v>
      </c>
      <c r="L448" s="329"/>
      <c r="M448" s="329"/>
      <c r="N448" s="329"/>
      <c r="O448" s="2"/>
      <c r="P448" s="353"/>
      <c r="Q448" s="324"/>
      <c r="R448" s="324"/>
      <c r="S448" s="324"/>
      <c r="T448" s="3"/>
      <c r="U448" s="12"/>
      <c r="V448" s="15"/>
      <c r="W448" s="12"/>
      <c r="X448" s="13"/>
      <c r="Y448" s="14"/>
      <c r="Z448" s="165"/>
      <c r="AC448" s="300" t="b">
        <f t="shared" si="25"/>
        <v>0</v>
      </c>
    </row>
    <row r="449" spans="1:29" ht="20.100000000000001" customHeight="1" x14ac:dyDescent="0.15">
      <c r="B449" s="165"/>
      <c r="E449" s="333"/>
      <c r="F449" s="350"/>
      <c r="G449" s="351"/>
      <c r="H449" s="351"/>
      <c r="I449" s="352"/>
      <c r="J449" s="20"/>
      <c r="K449" s="329" t="s">
        <v>328</v>
      </c>
      <c r="L449" s="329"/>
      <c r="M449" s="329"/>
      <c r="N449" s="329"/>
      <c r="O449" s="2"/>
      <c r="P449" s="353"/>
      <c r="Q449" s="324"/>
      <c r="R449" s="324"/>
      <c r="S449" s="324"/>
      <c r="T449" s="3"/>
      <c r="U449" s="12"/>
      <c r="V449" s="15"/>
      <c r="W449" s="12"/>
      <c r="X449" s="13"/>
      <c r="Y449" s="14"/>
      <c r="Z449" s="165"/>
      <c r="AC449" s="300" t="b">
        <f t="shared" si="25"/>
        <v>0</v>
      </c>
    </row>
    <row r="450" spans="1:29" ht="20.100000000000001" customHeight="1" x14ac:dyDescent="0.15">
      <c r="B450" s="165"/>
      <c r="E450" s="333"/>
      <c r="F450" s="350"/>
      <c r="G450" s="351"/>
      <c r="H450" s="351"/>
      <c r="I450" s="352"/>
      <c r="J450" s="20"/>
      <c r="K450" s="329" t="s">
        <v>329</v>
      </c>
      <c r="L450" s="329"/>
      <c r="M450" s="329"/>
      <c r="N450" s="329"/>
      <c r="O450" s="2"/>
      <c r="P450" s="353"/>
      <c r="Q450" s="324"/>
      <c r="R450" s="324"/>
      <c r="S450" s="324"/>
      <c r="T450" s="3"/>
      <c r="U450" s="12"/>
      <c r="V450" s="15"/>
      <c r="W450" s="12"/>
      <c r="X450" s="13"/>
      <c r="Y450" s="14"/>
      <c r="Z450" s="165"/>
      <c r="AC450" s="300" t="b">
        <f t="shared" si="25"/>
        <v>0</v>
      </c>
    </row>
    <row r="451" spans="1:29" ht="30" customHeight="1" x14ac:dyDescent="0.15">
      <c r="A451" s="300">
        <f>IFERROR(IF(AND($O451="○",TRIM($P451)=""),1001,0),3)</f>
        <v>0</v>
      </c>
      <c r="B451" s="165"/>
      <c r="E451" s="333"/>
      <c r="F451" s="350"/>
      <c r="G451" s="351"/>
      <c r="H451" s="351"/>
      <c r="I451" s="352"/>
      <c r="J451" s="21"/>
      <c r="K451" s="329" t="s">
        <v>441</v>
      </c>
      <c r="L451" s="329"/>
      <c r="M451" s="329"/>
      <c r="N451" s="329"/>
      <c r="O451" s="2"/>
      <c r="P451" s="27"/>
      <c r="Q451" s="28"/>
      <c r="R451" s="28"/>
      <c r="S451" s="29"/>
      <c r="T451" s="3"/>
      <c r="U451" s="12"/>
      <c r="V451" s="15"/>
      <c r="W451" s="12"/>
      <c r="X451" s="13"/>
      <c r="Y451" s="14"/>
      <c r="Z451" s="165"/>
      <c r="AC451" s="300" t="b">
        <f t="shared" si="25"/>
        <v>0</v>
      </c>
    </row>
    <row r="452" spans="1:29" ht="30" customHeight="1" x14ac:dyDescent="0.15">
      <c r="A452" s="300">
        <f>IFERROR(IF(NOT(OR(AND(TRIM($J452)&lt;&gt;"", $AB452 &gt;0),AND(TRIM($J452)="", $AB452 =0))),1001,0),3)</f>
        <v>0</v>
      </c>
      <c r="B452" s="165"/>
      <c r="E452" s="333">
        <v>3050</v>
      </c>
      <c r="F452" s="350" t="s">
        <v>330</v>
      </c>
      <c r="G452" s="351"/>
      <c r="H452" s="351"/>
      <c r="I452" s="352"/>
      <c r="J452" s="19"/>
      <c r="K452" s="359" t="s">
        <v>331</v>
      </c>
      <c r="L452" s="359"/>
      <c r="M452" s="359"/>
      <c r="N452" s="359"/>
      <c r="O452" s="2"/>
      <c r="P452" s="353"/>
      <c r="Q452" s="324"/>
      <c r="R452" s="324"/>
      <c r="S452" s="324"/>
      <c r="T452" s="3"/>
      <c r="U452" s="12"/>
      <c r="V452" s="15"/>
      <c r="W452" s="12"/>
      <c r="X452" s="13"/>
      <c r="Y452" s="14"/>
      <c r="Z452" s="165"/>
      <c r="AB452" s="325">
        <f>COUNTIF($O452:$O454,"○")</f>
        <v>0</v>
      </c>
      <c r="AC452" s="326" t="b">
        <f>A452&lt;&gt;0</f>
        <v>0</v>
      </c>
    </row>
    <row r="453" spans="1:29" ht="20.100000000000001" customHeight="1" x14ac:dyDescent="0.15">
      <c r="B453" s="165"/>
      <c r="E453" s="333"/>
      <c r="F453" s="350"/>
      <c r="G453" s="351"/>
      <c r="H453" s="351"/>
      <c r="I453" s="352"/>
      <c r="J453" s="20"/>
      <c r="K453" s="329" t="s">
        <v>332</v>
      </c>
      <c r="L453" s="329"/>
      <c r="M453" s="329"/>
      <c r="N453" s="329"/>
      <c r="O453" s="2"/>
      <c r="P453" s="353"/>
      <c r="Q453" s="324"/>
      <c r="R453" s="324"/>
      <c r="S453" s="324"/>
      <c r="T453" s="3"/>
      <c r="U453" s="12"/>
      <c r="V453" s="15"/>
      <c r="W453" s="12"/>
      <c r="X453" s="13"/>
      <c r="Y453" s="14"/>
      <c r="Z453" s="165"/>
      <c r="AC453" s="300" t="b">
        <f>AC452</f>
        <v>0</v>
      </c>
    </row>
    <row r="454" spans="1:29" ht="30" customHeight="1" x14ac:dyDescent="0.15">
      <c r="B454" s="165"/>
      <c r="E454" s="333"/>
      <c r="F454" s="350"/>
      <c r="G454" s="351"/>
      <c r="H454" s="351"/>
      <c r="I454" s="352"/>
      <c r="J454" s="21"/>
      <c r="K454" s="359" t="s">
        <v>333</v>
      </c>
      <c r="L454" s="359"/>
      <c r="M454" s="359"/>
      <c r="N454" s="359"/>
      <c r="O454" s="2"/>
      <c r="P454" s="353"/>
      <c r="Q454" s="324"/>
      <c r="R454" s="324"/>
      <c r="S454" s="324"/>
      <c r="T454" s="3"/>
      <c r="U454" s="12"/>
      <c r="V454" s="15"/>
      <c r="W454" s="12"/>
      <c r="X454" s="13"/>
      <c r="Y454" s="14"/>
      <c r="Z454" s="165"/>
      <c r="AC454" s="300" t="b">
        <f>AC453</f>
        <v>0</v>
      </c>
    </row>
    <row r="455" spans="1:29" ht="20.100000000000001" customHeight="1" x14ac:dyDescent="0.15">
      <c r="A455" s="300">
        <f>IFERROR(IF(NOT(OR(AND(TRIM($J455)&lt;&gt;"", $AB455 &gt;0),AND(TRIM($J455)="", $AB455 =0))),1001,0),3)</f>
        <v>0</v>
      </c>
      <c r="B455" s="165"/>
      <c r="E455" s="333">
        <v>3060</v>
      </c>
      <c r="F455" s="350" t="s">
        <v>334</v>
      </c>
      <c r="G455" s="351"/>
      <c r="H455" s="351"/>
      <c r="I455" s="352"/>
      <c r="J455" s="19"/>
      <c r="K455" s="329" t="s">
        <v>335</v>
      </c>
      <c r="L455" s="329"/>
      <c r="M455" s="329"/>
      <c r="N455" s="329"/>
      <c r="O455" s="2"/>
      <c r="P455" s="353"/>
      <c r="Q455" s="324"/>
      <c r="R455" s="324"/>
      <c r="S455" s="324"/>
      <c r="T455" s="3"/>
      <c r="U455" s="12"/>
      <c r="V455" s="15"/>
      <c r="W455" s="12"/>
      <c r="X455" s="13"/>
      <c r="Y455" s="14"/>
      <c r="Z455" s="165"/>
      <c r="AB455" s="325">
        <f>COUNTIF($O455:$O461,"○")</f>
        <v>0</v>
      </c>
      <c r="AC455" s="326" t="b">
        <f>A455&lt;&gt;0</f>
        <v>0</v>
      </c>
    </row>
    <row r="456" spans="1:29" ht="20.100000000000001" customHeight="1" x14ac:dyDescent="0.15">
      <c r="B456" s="165"/>
      <c r="E456" s="333"/>
      <c r="F456" s="350"/>
      <c r="G456" s="351"/>
      <c r="H456" s="351"/>
      <c r="I456" s="352"/>
      <c r="J456" s="20"/>
      <c r="K456" s="329" t="s">
        <v>336</v>
      </c>
      <c r="L456" s="329"/>
      <c r="M456" s="329"/>
      <c r="N456" s="329"/>
      <c r="O456" s="2"/>
      <c r="P456" s="353"/>
      <c r="Q456" s="324"/>
      <c r="R456" s="324"/>
      <c r="S456" s="324"/>
      <c r="T456" s="3"/>
      <c r="U456" s="12"/>
      <c r="V456" s="15"/>
      <c r="W456" s="12"/>
      <c r="X456" s="13"/>
      <c r="Y456" s="14"/>
      <c r="Z456" s="165"/>
      <c r="AC456" s="300" t="b">
        <f>AC455</f>
        <v>0</v>
      </c>
    </row>
    <row r="457" spans="1:29" ht="20.100000000000001" customHeight="1" x14ac:dyDescent="0.15">
      <c r="B457" s="165"/>
      <c r="E457" s="333"/>
      <c r="F457" s="350"/>
      <c r="G457" s="351"/>
      <c r="H457" s="351"/>
      <c r="I457" s="352"/>
      <c r="J457" s="20"/>
      <c r="K457" s="329" t="s">
        <v>337</v>
      </c>
      <c r="L457" s="329"/>
      <c r="M457" s="329"/>
      <c r="N457" s="329"/>
      <c r="O457" s="2"/>
      <c r="P457" s="353"/>
      <c r="Q457" s="324"/>
      <c r="R457" s="324"/>
      <c r="S457" s="324"/>
      <c r="T457" s="3"/>
      <c r="U457" s="12"/>
      <c r="V457" s="15"/>
      <c r="W457" s="12"/>
      <c r="X457" s="13"/>
      <c r="Y457" s="14"/>
      <c r="Z457" s="165"/>
      <c r="AC457" s="300" t="b">
        <f t="shared" ref="AC457:AC461" si="26">AC456</f>
        <v>0</v>
      </c>
    </row>
    <row r="458" spans="1:29" ht="20.100000000000001" customHeight="1" x14ac:dyDescent="0.15">
      <c r="B458" s="165"/>
      <c r="E458" s="333"/>
      <c r="F458" s="350"/>
      <c r="G458" s="351"/>
      <c r="H458" s="351"/>
      <c r="I458" s="352"/>
      <c r="J458" s="20"/>
      <c r="K458" s="329" t="s">
        <v>338</v>
      </c>
      <c r="L458" s="329"/>
      <c r="M458" s="329"/>
      <c r="N458" s="329"/>
      <c r="O458" s="2"/>
      <c r="P458" s="353"/>
      <c r="Q458" s="324"/>
      <c r="R458" s="324"/>
      <c r="S458" s="324"/>
      <c r="T458" s="3"/>
      <c r="U458" s="12"/>
      <c r="V458" s="15"/>
      <c r="W458" s="12"/>
      <c r="X458" s="13"/>
      <c r="Y458" s="14"/>
      <c r="Z458" s="165"/>
      <c r="AC458" s="300" t="b">
        <f t="shared" si="26"/>
        <v>0</v>
      </c>
    </row>
    <row r="459" spans="1:29" ht="30" customHeight="1" x14ac:dyDescent="0.15">
      <c r="B459" s="165"/>
      <c r="E459" s="333"/>
      <c r="F459" s="350"/>
      <c r="G459" s="351"/>
      <c r="H459" s="351"/>
      <c r="I459" s="352"/>
      <c r="J459" s="20"/>
      <c r="K459" s="359" t="s">
        <v>339</v>
      </c>
      <c r="L459" s="359"/>
      <c r="M459" s="359"/>
      <c r="N459" s="359"/>
      <c r="O459" s="2"/>
      <c r="P459" s="353"/>
      <c r="Q459" s="324"/>
      <c r="R459" s="324"/>
      <c r="S459" s="324"/>
      <c r="T459" s="3"/>
      <c r="U459" s="12"/>
      <c r="V459" s="15"/>
      <c r="W459" s="12"/>
      <c r="X459" s="13"/>
      <c r="Y459" s="14"/>
      <c r="Z459" s="165"/>
      <c r="AC459" s="300" t="b">
        <f t="shared" si="26"/>
        <v>0</v>
      </c>
    </row>
    <row r="460" spans="1:29" ht="30" customHeight="1" x14ac:dyDescent="0.15">
      <c r="B460" s="165"/>
      <c r="E460" s="333"/>
      <c r="F460" s="350"/>
      <c r="G460" s="351"/>
      <c r="H460" s="351"/>
      <c r="I460" s="352"/>
      <c r="J460" s="20"/>
      <c r="K460" s="359" t="s">
        <v>340</v>
      </c>
      <c r="L460" s="359"/>
      <c r="M460" s="359"/>
      <c r="N460" s="359"/>
      <c r="O460" s="2"/>
      <c r="P460" s="353"/>
      <c r="Q460" s="324"/>
      <c r="R460" s="324"/>
      <c r="S460" s="324"/>
      <c r="T460" s="3"/>
      <c r="U460" s="12"/>
      <c r="V460" s="15"/>
      <c r="W460" s="12"/>
      <c r="X460" s="13"/>
      <c r="Y460" s="14"/>
      <c r="Z460" s="165"/>
      <c r="AC460" s="300" t="b">
        <f t="shared" si="26"/>
        <v>0</v>
      </c>
    </row>
    <row r="461" spans="1:29" ht="30" customHeight="1" x14ac:dyDescent="0.15">
      <c r="A461" s="300">
        <f>IFERROR(IF(AND($O461="○",TRIM($P461)=""),1001,0),3)</f>
        <v>0</v>
      </c>
      <c r="B461" s="165"/>
      <c r="E461" s="333"/>
      <c r="F461" s="350"/>
      <c r="G461" s="351"/>
      <c r="H461" s="351"/>
      <c r="I461" s="352"/>
      <c r="J461" s="21"/>
      <c r="K461" s="329" t="s">
        <v>442</v>
      </c>
      <c r="L461" s="329"/>
      <c r="M461" s="329"/>
      <c r="N461" s="329"/>
      <c r="O461" s="2"/>
      <c r="P461" s="27"/>
      <c r="Q461" s="28"/>
      <c r="R461" s="28"/>
      <c r="S461" s="29"/>
      <c r="T461" s="3"/>
      <c r="U461" s="12"/>
      <c r="V461" s="15"/>
      <c r="W461" s="12"/>
      <c r="X461" s="13"/>
      <c r="Y461" s="14"/>
      <c r="Z461" s="165"/>
      <c r="AC461" s="300" t="b">
        <f t="shared" si="26"/>
        <v>0</v>
      </c>
    </row>
    <row r="462" spans="1:29" ht="20.100000000000001" customHeight="1" x14ac:dyDescent="0.15">
      <c r="A462" s="300">
        <f>IFERROR(IF(NOT(OR(AND(TRIM($J462)&lt;&gt;"", $AB462 &gt;0),AND(TRIM($J462)="", $AB462 =0))),1001,0),3)</f>
        <v>0</v>
      </c>
      <c r="B462" s="165"/>
      <c r="E462" s="333">
        <v>3070</v>
      </c>
      <c r="F462" s="350" t="s">
        <v>341</v>
      </c>
      <c r="G462" s="351"/>
      <c r="H462" s="351"/>
      <c r="I462" s="352"/>
      <c r="J462" s="19"/>
      <c r="K462" s="329" t="s">
        <v>342</v>
      </c>
      <c r="L462" s="329"/>
      <c r="M462" s="329"/>
      <c r="N462" s="329"/>
      <c r="O462" s="2"/>
      <c r="P462" s="353"/>
      <c r="Q462" s="324"/>
      <c r="R462" s="324"/>
      <c r="S462" s="324"/>
      <c r="T462" s="3"/>
      <c r="U462" s="12"/>
      <c r="V462" s="15"/>
      <c r="W462" s="12"/>
      <c r="X462" s="13"/>
      <c r="Y462" s="14"/>
      <c r="Z462" s="165"/>
      <c r="AB462" s="325">
        <f>COUNTIF($O462:$O466,"○")</f>
        <v>0</v>
      </c>
      <c r="AC462" s="326" t="b">
        <f>A462&lt;&gt;0</f>
        <v>0</v>
      </c>
    </row>
    <row r="463" spans="1:29" ht="20.100000000000001" customHeight="1" x14ac:dyDescent="0.15">
      <c r="B463" s="165"/>
      <c r="E463" s="333"/>
      <c r="F463" s="350"/>
      <c r="G463" s="351"/>
      <c r="H463" s="351"/>
      <c r="I463" s="352"/>
      <c r="J463" s="20"/>
      <c r="K463" s="329" t="s">
        <v>343</v>
      </c>
      <c r="L463" s="329"/>
      <c r="M463" s="329"/>
      <c r="N463" s="329"/>
      <c r="O463" s="2"/>
      <c r="P463" s="353"/>
      <c r="Q463" s="324"/>
      <c r="R463" s="324"/>
      <c r="S463" s="324"/>
      <c r="T463" s="3"/>
      <c r="U463" s="12"/>
      <c r="V463" s="15"/>
      <c r="W463" s="12"/>
      <c r="X463" s="13"/>
      <c r="Y463" s="14"/>
      <c r="Z463" s="165"/>
      <c r="AC463" s="300" t="b">
        <f>AC462</f>
        <v>0</v>
      </c>
    </row>
    <row r="464" spans="1:29" ht="20.100000000000001" customHeight="1" x14ac:dyDescent="0.15">
      <c r="B464" s="165"/>
      <c r="E464" s="333"/>
      <c r="F464" s="350"/>
      <c r="G464" s="351"/>
      <c r="H464" s="351"/>
      <c r="I464" s="352"/>
      <c r="J464" s="20"/>
      <c r="K464" s="329" t="s">
        <v>344</v>
      </c>
      <c r="L464" s="329"/>
      <c r="M464" s="329"/>
      <c r="N464" s="329"/>
      <c r="O464" s="2"/>
      <c r="P464" s="353"/>
      <c r="Q464" s="324"/>
      <c r="R464" s="324"/>
      <c r="S464" s="324"/>
      <c r="T464" s="3"/>
      <c r="U464" s="12"/>
      <c r="V464" s="15"/>
      <c r="W464" s="12"/>
      <c r="X464" s="13"/>
      <c r="Y464" s="14"/>
      <c r="Z464" s="165"/>
      <c r="AC464" s="300" t="b">
        <f>AC463</f>
        <v>0</v>
      </c>
    </row>
    <row r="465" spans="1:29" ht="20.100000000000001" customHeight="1" x14ac:dyDescent="0.15">
      <c r="B465" s="165"/>
      <c r="E465" s="333"/>
      <c r="F465" s="350"/>
      <c r="G465" s="351"/>
      <c r="H465" s="351"/>
      <c r="I465" s="352"/>
      <c r="J465" s="20"/>
      <c r="K465" s="329" t="s">
        <v>345</v>
      </c>
      <c r="L465" s="329"/>
      <c r="M465" s="329"/>
      <c r="N465" s="329"/>
      <c r="O465" s="2"/>
      <c r="P465" s="353"/>
      <c r="Q465" s="324"/>
      <c r="R465" s="324"/>
      <c r="S465" s="324"/>
      <c r="T465" s="3"/>
      <c r="U465" s="12"/>
      <c r="V465" s="15"/>
      <c r="W465" s="12"/>
      <c r="X465" s="13"/>
      <c r="Y465" s="14"/>
      <c r="Z465" s="165"/>
      <c r="AC465" s="300" t="b">
        <f>AC464</f>
        <v>0</v>
      </c>
    </row>
    <row r="466" spans="1:29" ht="30" customHeight="1" x14ac:dyDescent="0.15">
      <c r="A466" s="300">
        <f>IFERROR(IF(AND($O466="○",TRIM($P466)=""),1001,0),3)</f>
        <v>0</v>
      </c>
      <c r="B466" s="165"/>
      <c r="E466" s="333"/>
      <c r="F466" s="350"/>
      <c r="G466" s="351"/>
      <c r="H466" s="351"/>
      <c r="I466" s="352"/>
      <c r="J466" s="21"/>
      <c r="K466" s="329" t="s">
        <v>443</v>
      </c>
      <c r="L466" s="329"/>
      <c r="M466" s="329"/>
      <c r="N466" s="329"/>
      <c r="O466" s="2"/>
      <c r="P466" s="27"/>
      <c r="Q466" s="28"/>
      <c r="R466" s="28"/>
      <c r="S466" s="29"/>
      <c r="T466" s="3"/>
      <c r="U466" s="12"/>
      <c r="V466" s="15"/>
      <c r="W466" s="12"/>
      <c r="X466" s="13"/>
      <c r="Y466" s="14"/>
      <c r="Z466" s="165"/>
      <c r="AC466" s="300" t="b">
        <f>AC465</f>
        <v>0</v>
      </c>
    </row>
    <row r="467" spans="1:29" ht="20.100000000000001" customHeight="1" x14ac:dyDescent="0.15">
      <c r="A467" s="300">
        <f>IFERROR(IF(NOT(OR(AND(TRIM($J467)&lt;&gt;"", $AB467 &gt;0),AND(TRIM($J467)="", $AB467 =0))),1001,0),3)</f>
        <v>0</v>
      </c>
      <c r="B467" s="165"/>
      <c r="E467" s="333">
        <v>3080</v>
      </c>
      <c r="F467" s="350" t="s">
        <v>346</v>
      </c>
      <c r="G467" s="351"/>
      <c r="H467" s="351"/>
      <c r="I467" s="352"/>
      <c r="J467" s="19"/>
      <c r="K467" s="329" t="s">
        <v>347</v>
      </c>
      <c r="L467" s="329"/>
      <c r="M467" s="329"/>
      <c r="N467" s="329"/>
      <c r="O467" s="2"/>
      <c r="P467" s="353"/>
      <c r="Q467" s="324"/>
      <c r="R467" s="324"/>
      <c r="S467" s="324"/>
      <c r="T467" s="3"/>
      <c r="U467" s="12"/>
      <c r="V467" s="15"/>
      <c r="W467" s="12"/>
      <c r="X467" s="13"/>
      <c r="Y467" s="14"/>
      <c r="Z467" s="165"/>
      <c r="AB467" s="325">
        <f>COUNTIF($O467:$O469,"○")</f>
        <v>0</v>
      </c>
      <c r="AC467" s="326" t="b">
        <f>A467&lt;&gt;0</f>
        <v>0</v>
      </c>
    </row>
    <row r="468" spans="1:29" ht="20.100000000000001" customHeight="1" x14ac:dyDescent="0.15">
      <c r="B468" s="165"/>
      <c r="E468" s="333"/>
      <c r="F468" s="350"/>
      <c r="G468" s="351"/>
      <c r="H468" s="351"/>
      <c r="I468" s="352"/>
      <c r="J468" s="20"/>
      <c r="K468" s="329" t="s">
        <v>348</v>
      </c>
      <c r="L468" s="329"/>
      <c r="M468" s="329"/>
      <c r="N468" s="329"/>
      <c r="O468" s="2"/>
      <c r="P468" s="353"/>
      <c r="Q468" s="324"/>
      <c r="R468" s="324"/>
      <c r="S468" s="324"/>
      <c r="T468" s="3"/>
      <c r="U468" s="12"/>
      <c r="V468" s="15"/>
      <c r="W468" s="12"/>
      <c r="X468" s="13"/>
      <c r="Y468" s="14"/>
      <c r="Z468" s="165"/>
      <c r="AC468" s="300" t="b">
        <f>AC467</f>
        <v>0</v>
      </c>
    </row>
    <row r="469" spans="1:29" ht="30" customHeight="1" x14ac:dyDescent="0.15">
      <c r="A469" s="300">
        <f>IFERROR(IF(AND($O469="○",TRIM($P469)=""),1001,0),3)</f>
        <v>0</v>
      </c>
      <c r="B469" s="165"/>
      <c r="E469" s="333"/>
      <c r="F469" s="350"/>
      <c r="G469" s="351"/>
      <c r="H469" s="351"/>
      <c r="I469" s="352"/>
      <c r="J469" s="21"/>
      <c r="K469" s="329" t="s">
        <v>444</v>
      </c>
      <c r="L469" s="329"/>
      <c r="M469" s="329"/>
      <c r="N469" s="329"/>
      <c r="O469" s="2"/>
      <c r="P469" s="27"/>
      <c r="Q469" s="28"/>
      <c r="R469" s="28"/>
      <c r="S469" s="29"/>
      <c r="T469" s="3"/>
      <c r="U469" s="12"/>
      <c r="V469" s="15"/>
      <c r="W469" s="12"/>
      <c r="X469" s="13"/>
      <c r="Y469" s="14"/>
      <c r="Z469" s="165"/>
      <c r="AC469" s="300" t="b">
        <f>AC468</f>
        <v>0</v>
      </c>
    </row>
    <row r="470" spans="1:29" ht="20.100000000000001" customHeight="1" x14ac:dyDescent="0.15">
      <c r="A470" s="300">
        <f>IFERROR(IF(NOT(OR(AND(TRIM($J470)&lt;&gt;"", $AB470 &gt;0),AND(TRIM($J470)="", $AB470 =0))),1001,0),3)</f>
        <v>0</v>
      </c>
      <c r="B470" s="165"/>
      <c r="E470" s="333">
        <v>3090</v>
      </c>
      <c r="F470" s="350" t="s">
        <v>349</v>
      </c>
      <c r="G470" s="351"/>
      <c r="H470" s="351"/>
      <c r="I470" s="352"/>
      <c r="J470" s="19"/>
      <c r="K470" s="329" t="s">
        <v>350</v>
      </c>
      <c r="L470" s="329"/>
      <c r="M470" s="329"/>
      <c r="N470" s="329"/>
      <c r="O470" s="2"/>
      <c r="P470" s="353"/>
      <c r="Q470" s="324"/>
      <c r="R470" s="324"/>
      <c r="S470" s="324"/>
      <c r="T470" s="3"/>
      <c r="U470" s="12"/>
      <c r="V470" s="15"/>
      <c r="W470" s="12"/>
      <c r="X470" s="13"/>
      <c r="Y470" s="14"/>
      <c r="Z470" s="165"/>
      <c r="AB470" s="325">
        <f>COUNTIF($O470:$O477,"○")</f>
        <v>0</v>
      </c>
      <c r="AC470" s="326" t="b">
        <f>A470&lt;&gt;0</f>
        <v>0</v>
      </c>
    </row>
    <row r="471" spans="1:29" ht="20.100000000000001" customHeight="1" x14ac:dyDescent="0.15">
      <c r="B471" s="165"/>
      <c r="E471" s="333"/>
      <c r="F471" s="350"/>
      <c r="G471" s="351"/>
      <c r="H471" s="351"/>
      <c r="I471" s="352"/>
      <c r="J471" s="20"/>
      <c r="K471" s="329" t="s">
        <v>351</v>
      </c>
      <c r="L471" s="329"/>
      <c r="M471" s="329"/>
      <c r="N471" s="329"/>
      <c r="O471" s="2"/>
      <c r="P471" s="353"/>
      <c r="Q471" s="324"/>
      <c r="R471" s="324"/>
      <c r="S471" s="324"/>
      <c r="T471" s="3"/>
      <c r="U471" s="12"/>
      <c r="V471" s="15"/>
      <c r="W471" s="12"/>
      <c r="X471" s="13"/>
      <c r="Y471" s="14"/>
      <c r="Z471" s="165"/>
      <c r="AC471" s="300" t="b">
        <f>AC470</f>
        <v>0</v>
      </c>
    </row>
    <row r="472" spans="1:29" ht="20.100000000000001" customHeight="1" x14ac:dyDescent="0.15">
      <c r="B472" s="165"/>
      <c r="E472" s="333"/>
      <c r="F472" s="350"/>
      <c r="G472" s="351"/>
      <c r="H472" s="351"/>
      <c r="I472" s="352"/>
      <c r="J472" s="20"/>
      <c r="K472" s="329" t="s">
        <v>352</v>
      </c>
      <c r="L472" s="329"/>
      <c r="M472" s="329"/>
      <c r="N472" s="329"/>
      <c r="O472" s="2"/>
      <c r="P472" s="353"/>
      <c r="Q472" s="324"/>
      <c r="R472" s="324"/>
      <c r="S472" s="324"/>
      <c r="T472" s="3"/>
      <c r="U472" s="12"/>
      <c r="V472" s="15"/>
      <c r="W472" s="12"/>
      <c r="X472" s="13"/>
      <c r="Y472" s="14"/>
      <c r="Z472" s="165"/>
      <c r="AC472" s="300" t="b">
        <f t="shared" ref="AC472:AC477" si="27">AC471</f>
        <v>0</v>
      </c>
    </row>
    <row r="473" spans="1:29" ht="20.100000000000001" customHeight="1" x14ac:dyDescent="0.15">
      <c r="B473" s="165"/>
      <c r="E473" s="333"/>
      <c r="F473" s="350"/>
      <c r="G473" s="351"/>
      <c r="H473" s="351"/>
      <c r="I473" s="352"/>
      <c r="J473" s="20"/>
      <c r="K473" s="329" t="s">
        <v>353</v>
      </c>
      <c r="L473" s="329"/>
      <c r="M473" s="329"/>
      <c r="N473" s="329"/>
      <c r="O473" s="2"/>
      <c r="P473" s="353"/>
      <c r="Q473" s="324"/>
      <c r="R473" s="324"/>
      <c r="S473" s="324"/>
      <c r="T473" s="3"/>
      <c r="U473" s="12"/>
      <c r="V473" s="15"/>
      <c r="W473" s="12"/>
      <c r="X473" s="13"/>
      <c r="Y473" s="14"/>
      <c r="Z473" s="165"/>
      <c r="AC473" s="300" t="b">
        <f t="shared" si="27"/>
        <v>0</v>
      </c>
    </row>
    <row r="474" spans="1:29" ht="20.100000000000001" customHeight="1" x14ac:dyDescent="0.15">
      <c r="B474" s="165"/>
      <c r="E474" s="333"/>
      <c r="F474" s="350"/>
      <c r="G474" s="351"/>
      <c r="H474" s="351"/>
      <c r="I474" s="352"/>
      <c r="J474" s="20"/>
      <c r="K474" s="329" t="s">
        <v>354</v>
      </c>
      <c r="L474" s="329"/>
      <c r="M474" s="329"/>
      <c r="N474" s="329"/>
      <c r="O474" s="2"/>
      <c r="P474" s="353"/>
      <c r="Q474" s="324"/>
      <c r="R474" s="324"/>
      <c r="S474" s="324"/>
      <c r="T474" s="3"/>
      <c r="U474" s="12"/>
      <c r="V474" s="15"/>
      <c r="W474" s="12"/>
      <c r="X474" s="13"/>
      <c r="Y474" s="14"/>
      <c r="Z474" s="165"/>
      <c r="AC474" s="300" t="b">
        <f t="shared" si="27"/>
        <v>0</v>
      </c>
    </row>
    <row r="475" spans="1:29" ht="20.100000000000001" customHeight="1" x14ac:dyDescent="0.15">
      <c r="B475" s="165"/>
      <c r="E475" s="333"/>
      <c r="F475" s="350"/>
      <c r="G475" s="351"/>
      <c r="H475" s="351"/>
      <c r="I475" s="352"/>
      <c r="J475" s="20"/>
      <c r="K475" s="329" t="s">
        <v>355</v>
      </c>
      <c r="L475" s="329"/>
      <c r="M475" s="329"/>
      <c r="N475" s="329"/>
      <c r="O475" s="2"/>
      <c r="P475" s="353"/>
      <c r="Q475" s="324"/>
      <c r="R475" s="324"/>
      <c r="S475" s="324"/>
      <c r="T475" s="3"/>
      <c r="U475" s="12"/>
      <c r="V475" s="15"/>
      <c r="W475" s="12"/>
      <c r="X475" s="13"/>
      <c r="Y475" s="14"/>
      <c r="Z475" s="165"/>
      <c r="AC475" s="300" t="b">
        <f t="shared" si="27"/>
        <v>0</v>
      </c>
    </row>
    <row r="476" spans="1:29" ht="30" customHeight="1" x14ac:dyDescent="0.15">
      <c r="B476" s="165"/>
      <c r="E476" s="333"/>
      <c r="F476" s="350"/>
      <c r="G476" s="351"/>
      <c r="H476" s="351"/>
      <c r="I476" s="352"/>
      <c r="J476" s="20"/>
      <c r="K476" s="359" t="s">
        <v>356</v>
      </c>
      <c r="L476" s="359"/>
      <c r="M476" s="359"/>
      <c r="N476" s="359"/>
      <c r="O476" s="2"/>
      <c r="P476" s="353"/>
      <c r="Q476" s="324"/>
      <c r="R476" s="324"/>
      <c r="S476" s="324"/>
      <c r="T476" s="3"/>
      <c r="U476" s="12"/>
      <c r="V476" s="15"/>
      <c r="W476" s="12"/>
      <c r="X476" s="13"/>
      <c r="Y476" s="14"/>
      <c r="Z476" s="165"/>
      <c r="AC476" s="300" t="b">
        <f t="shared" si="27"/>
        <v>0</v>
      </c>
    </row>
    <row r="477" spans="1:29" ht="30" customHeight="1" x14ac:dyDescent="0.15">
      <c r="A477" s="300">
        <f>IFERROR(IF(AND($O477="○",TRIM($P477)=""),1001,0),3)</f>
        <v>0</v>
      </c>
      <c r="B477" s="165"/>
      <c r="E477" s="333"/>
      <c r="F477" s="350"/>
      <c r="G477" s="351"/>
      <c r="H477" s="351"/>
      <c r="I477" s="352"/>
      <c r="J477" s="21"/>
      <c r="K477" s="359" t="s">
        <v>445</v>
      </c>
      <c r="L477" s="359"/>
      <c r="M477" s="359"/>
      <c r="N477" s="359"/>
      <c r="O477" s="2"/>
      <c r="P477" s="27"/>
      <c r="Q477" s="28"/>
      <c r="R477" s="28"/>
      <c r="S477" s="29"/>
      <c r="T477" s="3"/>
      <c r="U477" s="12"/>
      <c r="V477" s="15"/>
      <c r="W477" s="12"/>
      <c r="X477" s="13"/>
      <c r="Y477" s="14"/>
      <c r="Z477" s="165"/>
      <c r="AC477" s="300" t="b">
        <f t="shared" si="27"/>
        <v>0</v>
      </c>
    </row>
    <row r="478" spans="1:29" ht="20.100000000000001" customHeight="1" x14ac:dyDescent="0.15">
      <c r="A478" s="300">
        <f>IFERROR(IF(NOT(OR(AND(TRIM($J478)&lt;&gt;"", $AB478 &gt;0),AND(TRIM($J478)="", $AB478 =0))),1001,0),3)</f>
        <v>0</v>
      </c>
      <c r="B478" s="165"/>
      <c r="E478" s="333">
        <v>3100</v>
      </c>
      <c r="F478" s="350" t="s">
        <v>357</v>
      </c>
      <c r="G478" s="351"/>
      <c r="H478" s="351"/>
      <c r="I478" s="352"/>
      <c r="J478" s="19"/>
      <c r="K478" s="329" t="s">
        <v>358</v>
      </c>
      <c r="L478" s="329"/>
      <c r="M478" s="329"/>
      <c r="N478" s="329"/>
      <c r="O478" s="2"/>
      <c r="P478" s="353"/>
      <c r="Q478" s="324"/>
      <c r="R478" s="324"/>
      <c r="S478" s="324"/>
      <c r="T478" s="3"/>
      <c r="U478" s="12"/>
      <c r="V478" s="15"/>
      <c r="W478" s="12"/>
      <c r="X478" s="13"/>
      <c r="Y478" s="14"/>
      <c r="Z478" s="165"/>
      <c r="AB478" s="325">
        <f>COUNTIF($O478:$O489,"○")</f>
        <v>0</v>
      </c>
      <c r="AC478" s="326" t="b">
        <f>A478&lt;&gt;0</f>
        <v>0</v>
      </c>
    </row>
    <row r="479" spans="1:29" ht="20.100000000000001" customHeight="1" x14ac:dyDescent="0.15">
      <c r="B479" s="165"/>
      <c r="E479" s="333"/>
      <c r="F479" s="350"/>
      <c r="G479" s="351"/>
      <c r="H479" s="351"/>
      <c r="I479" s="352"/>
      <c r="J479" s="20"/>
      <c r="K479" s="329" t="s">
        <v>359</v>
      </c>
      <c r="L479" s="329"/>
      <c r="M479" s="329"/>
      <c r="N479" s="329"/>
      <c r="O479" s="2"/>
      <c r="P479" s="353"/>
      <c r="Q479" s="324"/>
      <c r="R479" s="324"/>
      <c r="S479" s="324"/>
      <c r="T479" s="3"/>
      <c r="U479" s="12"/>
      <c r="V479" s="15"/>
      <c r="W479" s="12"/>
      <c r="X479" s="13"/>
      <c r="Y479" s="14"/>
      <c r="Z479" s="165"/>
      <c r="AC479" s="300" t="b">
        <f>AC478</f>
        <v>0</v>
      </c>
    </row>
    <row r="480" spans="1:29" ht="20.100000000000001" customHeight="1" x14ac:dyDescent="0.15">
      <c r="B480" s="165"/>
      <c r="E480" s="333"/>
      <c r="F480" s="350"/>
      <c r="G480" s="351"/>
      <c r="H480" s="351"/>
      <c r="I480" s="352"/>
      <c r="J480" s="20"/>
      <c r="K480" s="329" t="s">
        <v>360</v>
      </c>
      <c r="L480" s="329"/>
      <c r="M480" s="329"/>
      <c r="N480" s="329"/>
      <c r="O480" s="2"/>
      <c r="P480" s="353"/>
      <c r="Q480" s="324"/>
      <c r="R480" s="324"/>
      <c r="S480" s="324"/>
      <c r="T480" s="3"/>
      <c r="U480" s="12"/>
      <c r="V480" s="15"/>
      <c r="W480" s="12"/>
      <c r="X480" s="13"/>
      <c r="Y480" s="14"/>
      <c r="Z480" s="165"/>
      <c r="AC480" s="300" t="b">
        <f t="shared" ref="AC480:AC489" si="28">AC479</f>
        <v>0</v>
      </c>
    </row>
    <row r="481" spans="1:29" ht="20.100000000000001" customHeight="1" x14ac:dyDescent="0.15">
      <c r="B481" s="165"/>
      <c r="E481" s="333"/>
      <c r="F481" s="350"/>
      <c r="G481" s="351"/>
      <c r="H481" s="351"/>
      <c r="I481" s="352"/>
      <c r="J481" s="20"/>
      <c r="K481" s="329" t="s">
        <v>361</v>
      </c>
      <c r="L481" s="329"/>
      <c r="M481" s="329"/>
      <c r="N481" s="329"/>
      <c r="O481" s="2"/>
      <c r="P481" s="353"/>
      <c r="Q481" s="324"/>
      <c r="R481" s="324"/>
      <c r="S481" s="324"/>
      <c r="T481" s="3"/>
      <c r="U481" s="12"/>
      <c r="V481" s="15"/>
      <c r="W481" s="12"/>
      <c r="X481" s="13"/>
      <c r="Y481" s="14"/>
      <c r="Z481" s="165"/>
      <c r="AC481" s="300" t="b">
        <f t="shared" si="28"/>
        <v>0</v>
      </c>
    </row>
    <row r="482" spans="1:29" ht="20.100000000000001" customHeight="1" x14ac:dyDescent="0.15">
      <c r="B482" s="165"/>
      <c r="E482" s="333"/>
      <c r="F482" s="350"/>
      <c r="G482" s="351"/>
      <c r="H482" s="351"/>
      <c r="I482" s="352"/>
      <c r="J482" s="20"/>
      <c r="K482" s="329" t="s">
        <v>362</v>
      </c>
      <c r="L482" s="329"/>
      <c r="M482" s="329"/>
      <c r="N482" s="329"/>
      <c r="O482" s="2"/>
      <c r="P482" s="353"/>
      <c r="Q482" s="324"/>
      <c r="R482" s="324"/>
      <c r="S482" s="324"/>
      <c r="T482" s="3"/>
      <c r="U482" s="12"/>
      <c r="V482" s="15"/>
      <c r="W482" s="12"/>
      <c r="X482" s="13"/>
      <c r="Y482" s="14"/>
      <c r="Z482" s="165"/>
      <c r="AC482" s="300" t="b">
        <f t="shared" si="28"/>
        <v>0</v>
      </c>
    </row>
    <row r="483" spans="1:29" ht="20.100000000000001" customHeight="1" x14ac:dyDescent="0.15">
      <c r="B483" s="165"/>
      <c r="E483" s="333"/>
      <c r="F483" s="350"/>
      <c r="G483" s="351"/>
      <c r="H483" s="351"/>
      <c r="I483" s="352"/>
      <c r="J483" s="20"/>
      <c r="K483" s="329" t="s">
        <v>363</v>
      </c>
      <c r="L483" s="329"/>
      <c r="M483" s="329"/>
      <c r="N483" s="329"/>
      <c r="O483" s="2"/>
      <c r="P483" s="353"/>
      <c r="Q483" s="324"/>
      <c r="R483" s="324"/>
      <c r="S483" s="324"/>
      <c r="T483" s="3"/>
      <c r="U483" s="12"/>
      <c r="V483" s="15"/>
      <c r="W483" s="12"/>
      <c r="X483" s="13"/>
      <c r="Y483" s="14"/>
      <c r="Z483" s="165"/>
      <c r="AC483" s="300" t="b">
        <f t="shared" si="28"/>
        <v>0</v>
      </c>
    </row>
    <row r="484" spans="1:29" ht="20.100000000000001" customHeight="1" x14ac:dyDescent="0.15">
      <c r="B484" s="165"/>
      <c r="E484" s="333"/>
      <c r="F484" s="350"/>
      <c r="G484" s="351"/>
      <c r="H484" s="351"/>
      <c r="I484" s="352"/>
      <c r="J484" s="20"/>
      <c r="K484" s="329" t="s">
        <v>364</v>
      </c>
      <c r="L484" s="329"/>
      <c r="M484" s="329"/>
      <c r="N484" s="329"/>
      <c r="O484" s="2"/>
      <c r="P484" s="353"/>
      <c r="Q484" s="324"/>
      <c r="R484" s="324"/>
      <c r="S484" s="324"/>
      <c r="T484" s="3"/>
      <c r="U484" s="12"/>
      <c r="V484" s="15"/>
      <c r="W484" s="12"/>
      <c r="X484" s="13"/>
      <c r="Y484" s="14"/>
      <c r="Z484" s="165"/>
      <c r="AC484" s="300" t="b">
        <f t="shared" si="28"/>
        <v>0</v>
      </c>
    </row>
    <row r="485" spans="1:29" ht="20.100000000000001" customHeight="1" x14ac:dyDescent="0.15">
      <c r="B485" s="165"/>
      <c r="E485" s="333"/>
      <c r="F485" s="350"/>
      <c r="G485" s="351"/>
      <c r="H485" s="351"/>
      <c r="I485" s="352"/>
      <c r="J485" s="20"/>
      <c r="K485" s="329" t="s">
        <v>365</v>
      </c>
      <c r="L485" s="329"/>
      <c r="M485" s="329"/>
      <c r="N485" s="329"/>
      <c r="O485" s="2"/>
      <c r="P485" s="353"/>
      <c r="Q485" s="324"/>
      <c r="R485" s="324"/>
      <c r="S485" s="324"/>
      <c r="T485" s="3"/>
      <c r="U485" s="12"/>
      <c r="V485" s="15"/>
      <c r="W485" s="12"/>
      <c r="X485" s="13"/>
      <c r="Y485" s="14"/>
      <c r="Z485" s="165"/>
      <c r="AC485" s="300" t="b">
        <f t="shared" si="28"/>
        <v>0</v>
      </c>
    </row>
    <row r="486" spans="1:29" ht="20.100000000000001" customHeight="1" x14ac:dyDescent="0.15">
      <c r="B486" s="165"/>
      <c r="E486" s="333"/>
      <c r="F486" s="350"/>
      <c r="G486" s="351"/>
      <c r="H486" s="351"/>
      <c r="I486" s="352"/>
      <c r="J486" s="20"/>
      <c r="K486" s="329" t="s">
        <v>366</v>
      </c>
      <c r="L486" s="329"/>
      <c r="M486" s="329"/>
      <c r="N486" s="329"/>
      <c r="O486" s="2"/>
      <c r="P486" s="353"/>
      <c r="Q486" s="324"/>
      <c r="R486" s="324"/>
      <c r="S486" s="324"/>
      <c r="T486" s="3"/>
      <c r="U486" s="12"/>
      <c r="V486" s="15"/>
      <c r="W486" s="12"/>
      <c r="X486" s="13"/>
      <c r="Y486" s="14"/>
      <c r="Z486" s="165"/>
      <c r="AC486" s="300" t="b">
        <f t="shared" si="28"/>
        <v>0</v>
      </c>
    </row>
    <row r="487" spans="1:29" ht="20.100000000000001" customHeight="1" x14ac:dyDescent="0.15">
      <c r="B487" s="165"/>
      <c r="E487" s="333"/>
      <c r="F487" s="350"/>
      <c r="G487" s="351"/>
      <c r="H487" s="351"/>
      <c r="I487" s="352"/>
      <c r="J487" s="20"/>
      <c r="K487" s="329" t="s">
        <v>367</v>
      </c>
      <c r="L487" s="329"/>
      <c r="M487" s="329"/>
      <c r="N487" s="329"/>
      <c r="O487" s="2"/>
      <c r="P487" s="353"/>
      <c r="Q487" s="324"/>
      <c r="R487" s="324"/>
      <c r="S487" s="324"/>
      <c r="T487" s="3"/>
      <c r="U487" s="12"/>
      <c r="V487" s="15"/>
      <c r="W487" s="12"/>
      <c r="X487" s="13"/>
      <c r="Y487" s="14"/>
      <c r="Z487" s="165"/>
      <c r="AC487" s="300" t="b">
        <f t="shared" si="28"/>
        <v>0</v>
      </c>
    </row>
    <row r="488" spans="1:29" ht="30" customHeight="1" x14ac:dyDescent="0.15">
      <c r="B488" s="165"/>
      <c r="E488" s="333"/>
      <c r="F488" s="350"/>
      <c r="G488" s="351"/>
      <c r="H488" s="351"/>
      <c r="I488" s="352"/>
      <c r="J488" s="20"/>
      <c r="K488" s="359" t="s">
        <v>368</v>
      </c>
      <c r="L488" s="359"/>
      <c r="M488" s="359"/>
      <c r="N488" s="359"/>
      <c r="O488" s="2"/>
      <c r="P488" s="353"/>
      <c r="Q488" s="324"/>
      <c r="R488" s="324"/>
      <c r="S488" s="324"/>
      <c r="T488" s="3"/>
      <c r="U488" s="12"/>
      <c r="V488" s="15"/>
      <c r="W488" s="12"/>
      <c r="X488" s="13"/>
      <c r="Y488" s="14"/>
      <c r="Z488" s="165"/>
      <c r="AC488" s="300" t="b">
        <f t="shared" si="28"/>
        <v>0</v>
      </c>
    </row>
    <row r="489" spans="1:29" ht="30" customHeight="1" x14ac:dyDescent="0.15">
      <c r="A489" s="300">
        <f>IFERROR(IF(AND($O489="○",TRIM($P489)=""),1001,0),3)</f>
        <v>0</v>
      </c>
      <c r="B489" s="165"/>
      <c r="E489" s="333"/>
      <c r="F489" s="350"/>
      <c r="G489" s="351"/>
      <c r="H489" s="351"/>
      <c r="I489" s="352"/>
      <c r="J489" s="21"/>
      <c r="K489" s="329" t="s">
        <v>446</v>
      </c>
      <c r="L489" s="329"/>
      <c r="M489" s="329"/>
      <c r="N489" s="329"/>
      <c r="O489" s="2"/>
      <c r="P489" s="27"/>
      <c r="Q489" s="28"/>
      <c r="R489" s="28"/>
      <c r="S489" s="29"/>
      <c r="T489" s="3"/>
      <c r="U489" s="12"/>
      <c r="V489" s="15"/>
      <c r="W489" s="12"/>
      <c r="X489" s="13"/>
      <c r="Y489" s="14"/>
      <c r="Z489" s="165"/>
      <c r="AC489" s="300" t="b">
        <f t="shared" si="28"/>
        <v>0</v>
      </c>
    </row>
    <row r="490" spans="1:29" ht="20.100000000000001" customHeight="1" x14ac:dyDescent="0.15">
      <c r="A490" s="300">
        <f>IFERROR(IF(NOT(OR(AND(TRIM($J490)&lt;&gt;"", $AB490 &gt;0),AND(TRIM($J490)="", $AB490 =0))),1001,0),3)</f>
        <v>0</v>
      </c>
      <c r="B490" s="165"/>
      <c r="E490" s="358">
        <v>3110</v>
      </c>
      <c r="F490" s="350" t="s">
        <v>369</v>
      </c>
      <c r="G490" s="351"/>
      <c r="H490" s="351"/>
      <c r="I490" s="352"/>
      <c r="J490" s="2"/>
      <c r="K490" s="329" t="s">
        <v>370</v>
      </c>
      <c r="L490" s="329"/>
      <c r="M490" s="329"/>
      <c r="N490" s="329"/>
      <c r="O490" s="2"/>
      <c r="P490" s="353"/>
      <c r="Q490" s="324"/>
      <c r="R490" s="324"/>
      <c r="S490" s="324"/>
      <c r="T490" s="3"/>
      <c r="U490" s="12"/>
      <c r="V490" s="15"/>
      <c r="W490" s="12"/>
      <c r="X490" s="13"/>
      <c r="Y490" s="14"/>
      <c r="Z490" s="165"/>
      <c r="AB490" s="325">
        <f>COUNTIF($O490:$O490,"○")</f>
        <v>0</v>
      </c>
      <c r="AC490" s="326" t="b">
        <f>A490&lt;&gt;0</f>
        <v>0</v>
      </c>
    </row>
    <row r="491" spans="1:29" ht="20.100000000000001" customHeight="1" x14ac:dyDescent="0.15">
      <c r="A491" s="300">
        <f>IFERROR(IF(NOT(OR(AND(TRIM($J491)&lt;&gt;"", $AB491 &gt;0),AND(TRIM($J491)="", $AB491 =0))),1001,0),3)</f>
        <v>0</v>
      </c>
      <c r="B491" s="165"/>
      <c r="E491" s="333">
        <v>3120</v>
      </c>
      <c r="F491" s="350" t="s">
        <v>371</v>
      </c>
      <c r="G491" s="351"/>
      <c r="H491" s="351"/>
      <c r="I491" s="352"/>
      <c r="J491" s="19"/>
      <c r="K491" s="329" t="s">
        <v>372</v>
      </c>
      <c r="L491" s="329"/>
      <c r="M491" s="329"/>
      <c r="N491" s="329"/>
      <c r="O491" s="2"/>
      <c r="P491" s="353"/>
      <c r="Q491" s="324"/>
      <c r="R491" s="324"/>
      <c r="S491" s="324"/>
      <c r="T491" s="3"/>
      <c r="U491" s="12"/>
      <c r="V491" s="15"/>
      <c r="W491" s="12"/>
      <c r="X491" s="13"/>
      <c r="Y491" s="14"/>
      <c r="Z491" s="165"/>
      <c r="AB491" s="325">
        <f>COUNTIF($O491:$O493,"○")</f>
        <v>0</v>
      </c>
      <c r="AC491" s="326" t="b">
        <f>A491&lt;&gt;0</f>
        <v>0</v>
      </c>
    </row>
    <row r="492" spans="1:29" ht="20.100000000000001" customHeight="1" x14ac:dyDescent="0.15">
      <c r="B492" s="165"/>
      <c r="E492" s="333"/>
      <c r="F492" s="350"/>
      <c r="G492" s="351"/>
      <c r="H492" s="351"/>
      <c r="I492" s="352"/>
      <c r="J492" s="20"/>
      <c r="K492" s="329" t="s">
        <v>373</v>
      </c>
      <c r="L492" s="329"/>
      <c r="M492" s="329"/>
      <c r="N492" s="329"/>
      <c r="O492" s="2"/>
      <c r="P492" s="353"/>
      <c r="Q492" s="324"/>
      <c r="R492" s="324"/>
      <c r="S492" s="324"/>
      <c r="T492" s="3"/>
      <c r="U492" s="12"/>
      <c r="V492" s="15"/>
      <c r="W492" s="12"/>
      <c r="X492" s="13"/>
      <c r="Y492" s="14"/>
      <c r="Z492" s="165"/>
      <c r="AC492" s="300" t="b">
        <f>AC491</f>
        <v>0</v>
      </c>
    </row>
    <row r="493" spans="1:29" ht="30" customHeight="1" x14ac:dyDescent="0.15">
      <c r="A493" s="300">
        <f>IFERROR(IF(AND($O493="○",TRIM($P493)=""),1001,0),3)</f>
        <v>0</v>
      </c>
      <c r="B493" s="165"/>
      <c r="E493" s="333"/>
      <c r="F493" s="350"/>
      <c r="G493" s="351"/>
      <c r="H493" s="351"/>
      <c r="I493" s="352"/>
      <c r="J493" s="21"/>
      <c r="K493" s="329" t="s">
        <v>447</v>
      </c>
      <c r="L493" s="329"/>
      <c r="M493" s="329"/>
      <c r="N493" s="329"/>
      <c r="O493" s="2"/>
      <c r="P493" s="27"/>
      <c r="Q493" s="28"/>
      <c r="R493" s="28"/>
      <c r="S493" s="29"/>
      <c r="T493" s="3"/>
      <c r="U493" s="12"/>
      <c r="V493" s="15"/>
      <c r="W493" s="12"/>
      <c r="X493" s="13"/>
      <c r="Y493" s="14"/>
      <c r="Z493" s="165"/>
      <c r="AC493" s="300" t="b">
        <f>AC492</f>
        <v>0</v>
      </c>
    </row>
    <row r="494" spans="1:29" ht="20.100000000000001" customHeight="1" x14ac:dyDescent="0.15">
      <c r="A494" s="300">
        <f>IFERROR(IF(NOT(OR(AND(TRIM($J494)&lt;&gt;"", $AB494 &gt;0),AND(TRIM($J494)="", $AB494 =0))),1001,0),3)</f>
        <v>0</v>
      </c>
      <c r="B494" s="165"/>
      <c r="E494" s="333">
        <v>3130</v>
      </c>
      <c r="F494" s="350" t="s">
        <v>374</v>
      </c>
      <c r="G494" s="351"/>
      <c r="H494" s="351"/>
      <c r="I494" s="352"/>
      <c r="J494" s="19"/>
      <c r="K494" s="329" t="s">
        <v>375</v>
      </c>
      <c r="L494" s="329"/>
      <c r="M494" s="329"/>
      <c r="N494" s="329"/>
      <c r="O494" s="2"/>
      <c r="P494" s="353"/>
      <c r="Q494" s="324"/>
      <c r="R494" s="324"/>
      <c r="S494" s="324"/>
      <c r="T494" s="3"/>
      <c r="U494" s="12"/>
      <c r="V494" s="15"/>
      <c r="W494" s="12"/>
      <c r="X494" s="13"/>
      <c r="Y494" s="14"/>
      <c r="Z494" s="165"/>
      <c r="AB494" s="325">
        <f>COUNTIF($O494:$O495,"○")</f>
        <v>0</v>
      </c>
      <c r="AC494" s="326" t="b">
        <f>A494&lt;&gt;0</f>
        <v>0</v>
      </c>
    </row>
    <row r="495" spans="1:29" ht="20.100000000000001" customHeight="1" x14ac:dyDescent="0.15">
      <c r="B495" s="165"/>
      <c r="E495" s="333"/>
      <c r="F495" s="350"/>
      <c r="G495" s="351"/>
      <c r="H495" s="351"/>
      <c r="I495" s="352"/>
      <c r="J495" s="21"/>
      <c r="K495" s="329" t="s">
        <v>376</v>
      </c>
      <c r="L495" s="329"/>
      <c r="M495" s="329"/>
      <c r="N495" s="329"/>
      <c r="O495" s="2"/>
      <c r="P495" s="353"/>
      <c r="Q495" s="324"/>
      <c r="R495" s="324"/>
      <c r="S495" s="324"/>
      <c r="T495" s="3"/>
      <c r="U495" s="12"/>
      <c r="V495" s="15"/>
      <c r="W495" s="12"/>
      <c r="X495" s="13"/>
      <c r="Y495" s="14"/>
      <c r="Z495" s="165"/>
      <c r="AC495" s="300" t="b">
        <f>AC494</f>
        <v>0</v>
      </c>
    </row>
    <row r="496" spans="1:29" ht="20.100000000000001" customHeight="1" x14ac:dyDescent="0.15">
      <c r="A496" s="300">
        <f>IFERROR(IF(NOT(OR(AND(TRIM($J496)&lt;&gt;"", $AB496 &gt;0),AND(TRIM($J496)="", $AB496 =0))),1001,0),3)</f>
        <v>0</v>
      </c>
      <c r="B496" s="165"/>
      <c r="E496" s="333">
        <v>3140</v>
      </c>
      <c r="F496" s="350" t="s">
        <v>377</v>
      </c>
      <c r="G496" s="351"/>
      <c r="H496" s="351"/>
      <c r="I496" s="352"/>
      <c r="J496" s="19"/>
      <c r="K496" s="329" t="s">
        <v>328</v>
      </c>
      <c r="L496" s="329"/>
      <c r="M496" s="329"/>
      <c r="N496" s="329"/>
      <c r="O496" s="2"/>
      <c r="P496" s="353"/>
      <c r="Q496" s="324"/>
      <c r="R496" s="324"/>
      <c r="S496" s="324"/>
      <c r="T496" s="3"/>
      <c r="U496" s="12"/>
      <c r="V496" s="15"/>
      <c r="W496" s="12"/>
      <c r="X496" s="13"/>
      <c r="Y496" s="14"/>
      <c r="Z496" s="165"/>
      <c r="AB496" s="325">
        <f>COUNTIF($O496:$O503,"○")</f>
        <v>0</v>
      </c>
      <c r="AC496" s="326" t="b">
        <f>A496&lt;&gt;0</f>
        <v>0</v>
      </c>
    </row>
    <row r="497" spans="1:29" ht="20.100000000000001" customHeight="1" x14ac:dyDescent="0.15">
      <c r="B497" s="165"/>
      <c r="E497" s="333"/>
      <c r="F497" s="350"/>
      <c r="G497" s="351"/>
      <c r="H497" s="351"/>
      <c r="I497" s="352"/>
      <c r="J497" s="20"/>
      <c r="K497" s="329" t="s">
        <v>378</v>
      </c>
      <c r="L497" s="329"/>
      <c r="M497" s="329"/>
      <c r="N497" s="329"/>
      <c r="O497" s="2"/>
      <c r="P497" s="353"/>
      <c r="Q497" s="324"/>
      <c r="R497" s="324"/>
      <c r="S497" s="324"/>
      <c r="T497" s="3"/>
      <c r="U497" s="12"/>
      <c r="V497" s="15"/>
      <c r="W497" s="12"/>
      <c r="X497" s="13"/>
      <c r="Y497" s="14"/>
      <c r="Z497" s="165"/>
      <c r="AC497" s="300" t="b">
        <f>AC496</f>
        <v>0</v>
      </c>
    </row>
    <row r="498" spans="1:29" ht="20.100000000000001" customHeight="1" x14ac:dyDescent="0.15">
      <c r="B498" s="165"/>
      <c r="E498" s="333"/>
      <c r="F498" s="350"/>
      <c r="G498" s="351"/>
      <c r="H498" s="351"/>
      <c r="I498" s="352"/>
      <c r="J498" s="20"/>
      <c r="K498" s="329" t="s">
        <v>379</v>
      </c>
      <c r="L498" s="329"/>
      <c r="M498" s="329"/>
      <c r="N498" s="329"/>
      <c r="O498" s="2"/>
      <c r="P498" s="353"/>
      <c r="Q498" s="324"/>
      <c r="R498" s="324"/>
      <c r="S498" s="324"/>
      <c r="T498" s="3"/>
      <c r="U498" s="12"/>
      <c r="V498" s="15"/>
      <c r="W498" s="12"/>
      <c r="X498" s="13"/>
      <c r="Y498" s="14"/>
      <c r="Z498" s="165"/>
      <c r="AC498" s="300" t="b">
        <f t="shared" ref="AC498:AC503" si="29">AC497</f>
        <v>0</v>
      </c>
    </row>
    <row r="499" spans="1:29" ht="20.100000000000001" customHeight="1" x14ac:dyDescent="0.15">
      <c r="B499" s="165"/>
      <c r="E499" s="333"/>
      <c r="F499" s="350"/>
      <c r="G499" s="351"/>
      <c r="H499" s="351"/>
      <c r="I499" s="352"/>
      <c r="J499" s="20"/>
      <c r="K499" s="329" t="s">
        <v>380</v>
      </c>
      <c r="L499" s="329"/>
      <c r="M499" s="329"/>
      <c r="N499" s="329"/>
      <c r="O499" s="2"/>
      <c r="P499" s="353"/>
      <c r="Q499" s="324"/>
      <c r="R499" s="324"/>
      <c r="S499" s="324"/>
      <c r="T499" s="3"/>
      <c r="U499" s="12"/>
      <c r="V499" s="15"/>
      <c r="W499" s="12"/>
      <c r="X499" s="13"/>
      <c r="Y499" s="14"/>
      <c r="Z499" s="165"/>
      <c r="AC499" s="300" t="b">
        <f t="shared" si="29"/>
        <v>0</v>
      </c>
    </row>
    <row r="500" spans="1:29" ht="20.100000000000001" customHeight="1" x14ac:dyDescent="0.15">
      <c r="B500" s="165"/>
      <c r="E500" s="333"/>
      <c r="F500" s="350"/>
      <c r="G500" s="351"/>
      <c r="H500" s="351"/>
      <c r="I500" s="352"/>
      <c r="J500" s="20"/>
      <c r="K500" s="329" t="s">
        <v>381</v>
      </c>
      <c r="L500" s="329"/>
      <c r="M500" s="329"/>
      <c r="N500" s="329"/>
      <c r="O500" s="2"/>
      <c r="P500" s="353"/>
      <c r="Q500" s="324"/>
      <c r="R500" s="324"/>
      <c r="S500" s="324"/>
      <c r="T500" s="3"/>
      <c r="U500" s="12"/>
      <c r="V500" s="15"/>
      <c r="W500" s="12"/>
      <c r="X500" s="13"/>
      <c r="Y500" s="14"/>
      <c r="Z500" s="165"/>
      <c r="AC500" s="300" t="b">
        <f t="shared" si="29"/>
        <v>0</v>
      </c>
    </row>
    <row r="501" spans="1:29" ht="20.100000000000001" customHeight="1" x14ac:dyDescent="0.15">
      <c r="B501" s="165"/>
      <c r="E501" s="333"/>
      <c r="F501" s="350"/>
      <c r="G501" s="351"/>
      <c r="H501" s="351"/>
      <c r="I501" s="352"/>
      <c r="J501" s="20"/>
      <c r="K501" s="329" t="s">
        <v>382</v>
      </c>
      <c r="L501" s="329"/>
      <c r="M501" s="329"/>
      <c r="N501" s="329"/>
      <c r="O501" s="2"/>
      <c r="P501" s="353"/>
      <c r="Q501" s="324"/>
      <c r="R501" s="324"/>
      <c r="S501" s="324"/>
      <c r="T501" s="3"/>
      <c r="U501" s="12"/>
      <c r="V501" s="15"/>
      <c r="W501" s="12"/>
      <c r="X501" s="13"/>
      <c r="Y501" s="14"/>
      <c r="Z501" s="165"/>
      <c r="AC501" s="300" t="b">
        <f t="shared" si="29"/>
        <v>0</v>
      </c>
    </row>
    <row r="502" spans="1:29" ht="30" customHeight="1" x14ac:dyDescent="0.15">
      <c r="B502" s="165"/>
      <c r="E502" s="333"/>
      <c r="F502" s="350"/>
      <c r="G502" s="351"/>
      <c r="H502" s="351"/>
      <c r="I502" s="352"/>
      <c r="J502" s="20"/>
      <c r="K502" s="359" t="s">
        <v>383</v>
      </c>
      <c r="L502" s="359"/>
      <c r="M502" s="359"/>
      <c r="N502" s="359"/>
      <c r="O502" s="2"/>
      <c r="P502" s="353"/>
      <c r="Q502" s="324"/>
      <c r="R502" s="324"/>
      <c r="S502" s="324"/>
      <c r="T502" s="3"/>
      <c r="U502" s="12"/>
      <c r="V502" s="15"/>
      <c r="W502" s="12"/>
      <c r="X502" s="13"/>
      <c r="Y502" s="14"/>
      <c r="Z502" s="165"/>
      <c r="AC502" s="300" t="b">
        <f t="shared" si="29"/>
        <v>0</v>
      </c>
    </row>
    <row r="503" spans="1:29" ht="30" customHeight="1" x14ac:dyDescent="0.15">
      <c r="A503" s="300">
        <f>IFERROR(IF(AND($O503="○",TRIM($P503)=""),1001,0),3)</f>
        <v>0</v>
      </c>
      <c r="B503" s="165"/>
      <c r="E503" s="333"/>
      <c r="F503" s="350"/>
      <c r="G503" s="351"/>
      <c r="H503" s="351"/>
      <c r="I503" s="352"/>
      <c r="J503" s="21"/>
      <c r="K503" s="359" t="s">
        <v>448</v>
      </c>
      <c r="L503" s="359"/>
      <c r="M503" s="359"/>
      <c r="N503" s="359"/>
      <c r="O503" s="2"/>
      <c r="P503" s="27"/>
      <c r="Q503" s="28"/>
      <c r="R503" s="28"/>
      <c r="S503" s="29"/>
      <c r="T503" s="3"/>
      <c r="U503" s="12"/>
      <c r="V503" s="15"/>
      <c r="W503" s="12"/>
      <c r="X503" s="13"/>
      <c r="Y503" s="14"/>
      <c r="Z503" s="165"/>
      <c r="AC503" s="300" t="b">
        <f t="shared" si="29"/>
        <v>0</v>
      </c>
    </row>
    <row r="504" spans="1:29" ht="20.100000000000001" customHeight="1" x14ac:dyDescent="0.15">
      <c r="A504" s="300">
        <f>IFERROR(IF(NOT(OR(AND(TRIM($J504)&lt;&gt;"", $AB504 &gt;0),AND(TRIM($J504)="", $AB504 =0))),1001,0),3)</f>
        <v>0</v>
      </c>
      <c r="B504" s="165"/>
      <c r="E504" s="333">
        <v>3150</v>
      </c>
      <c r="F504" s="350" t="s">
        <v>384</v>
      </c>
      <c r="G504" s="351"/>
      <c r="H504" s="351"/>
      <c r="I504" s="352"/>
      <c r="J504" s="19"/>
      <c r="K504" s="329" t="s">
        <v>385</v>
      </c>
      <c r="L504" s="329"/>
      <c r="M504" s="329"/>
      <c r="N504" s="329"/>
      <c r="O504" s="2"/>
      <c r="P504" s="353"/>
      <c r="Q504" s="324"/>
      <c r="R504" s="324"/>
      <c r="S504" s="324"/>
      <c r="T504" s="3"/>
      <c r="U504" s="12"/>
      <c r="V504" s="15"/>
      <c r="W504" s="12"/>
      <c r="X504" s="13"/>
      <c r="Y504" s="14"/>
      <c r="Z504" s="165"/>
      <c r="AB504" s="325">
        <f>COUNTIF($O504:$O507,"○")</f>
        <v>0</v>
      </c>
      <c r="AC504" s="326" t="b">
        <f>A504&lt;&gt;0</f>
        <v>0</v>
      </c>
    </row>
    <row r="505" spans="1:29" ht="20.100000000000001" customHeight="1" x14ac:dyDescent="0.15">
      <c r="B505" s="165"/>
      <c r="E505" s="333"/>
      <c r="F505" s="350"/>
      <c r="G505" s="351"/>
      <c r="H505" s="351"/>
      <c r="I505" s="352"/>
      <c r="J505" s="20"/>
      <c r="K505" s="329" t="s">
        <v>386</v>
      </c>
      <c r="L505" s="329"/>
      <c r="M505" s="329"/>
      <c r="N505" s="329"/>
      <c r="O505" s="2"/>
      <c r="P505" s="353"/>
      <c r="Q505" s="324"/>
      <c r="R505" s="324"/>
      <c r="S505" s="324"/>
      <c r="T505" s="3"/>
      <c r="U505" s="12"/>
      <c r="V505" s="15"/>
      <c r="W505" s="12"/>
      <c r="X505" s="13"/>
      <c r="Y505" s="14"/>
      <c r="Z505" s="165"/>
      <c r="AC505" s="300" t="b">
        <f>AC504</f>
        <v>0</v>
      </c>
    </row>
    <row r="506" spans="1:29" ht="30" customHeight="1" x14ac:dyDescent="0.15">
      <c r="B506" s="165"/>
      <c r="E506" s="333"/>
      <c r="F506" s="350"/>
      <c r="G506" s="351"/>
      <c r="H506" s="351"/>
      <c r="I506" s="352"/>
      <c r="J506" s="20"/>
      <c r="K506" s="359" t="s">
        <v>387</v>
      </c>
      <c r="L506" s="359"/>
      <c r="M506" s="359"/>
      <c r="N506" s="359"/>
      <c r="O506" s="2"/>
      <c r="P506" s="353"/>
      <c r="Q506" s="324"/>
      <c r="R506" s="324"/>
      <c r="S506" s="324"/>
      <c r="T506" s="3"/>
      <c r="U506" s="12"/>
      <c r="V506" s="15"/>
      <c r="W506" s="12"/>
      <c r="X506" s="13"/>
      <c r="Y506" s="14"/>
      <c r="Z506" s="165"/>
      <c r="AC506" s="300" t="b">
        <f t="shared" ref="AC506:AC507" si="30">AC505</f>
        <v>0</v>
      </c>
    </row>
    <row r="507" spans="1:29" ht="30" customHeight="1" x14ac:dyDescent="0.15">
      <c r="A507" s="300">
        <f>IFERROR(IF(AND($O507="○",TRIM($P507)=""),1001,0),3)</f>
        <v>0</v>
      </c>
      <c r="B507" s="165"/>
      <c r="E507" s="333"/>
      <c r="F507" s="350"/>
      <c r="G507" s="351"/>
      <c r="H507" s="351"/>
      <c r="I507" s="352"/>
      <c r="J507" s="21"/>
      <c r="K507" s="329" t="s">
        <v>449</v>
      </c>
      <c r="L507" s="329"/>
      <c r="M507" s="329"/>
      <c r="N507" s="329"/>
      <c r="O507" s="2"/>
      <c r="P507" s="27"/>
      <c r="Q507" s="28"/>
      <c r="R507" s="28"/>
      <c r="S507" s="29"/>
      <c r="T507" s="3"/>
      <c r="U507" s="12"/>
      <c r="V507" s="15"/>
      <c r="W507" s="12"/>
      <c r="X507" s="13"/>
      <c r="Y507" s="14"/>
      <c r="Z507" s="165"/>
      <c r="AC507" s="300" t="b">
        <f t="shared" si="30"/>
        <v>0</v>
      </c>
    </row>
    <row r="508" spans="1:29" ht="20.100000000000001" customHeight="1" x14ac:dyDescent="0.15">
      <c r="A508" s="300">
        <f>IFERROR(IF(NOT(OR(AND(TRIM($J508)&lt;&gt;"", $AB508 &gt;0),AND(TRIM($J508)="", $AB508 =0))),1001,0),3)</f>
        <v>0</v>
      </c>
      <c r="B508" s="165"/>
      <c r="E508" s="333">
        <v>3160</v>
      </c>
      <c r="F508" s="350" t="s">
        <v>388</v>
      </c>
      <c r="G508" s="351"/>
      <c r="H508" s="351"/>
      <c r="I508" s="352"/>
      <c r="J508" s="19"/>
      <c r="K508" s="329" t="s">
        <v>389</v>
      </c>
      <c r="L508" s="329"/>
      <c r="M508" s="329"/>
      <c r="N508" s="329"/>
      <c r="O508" s="2"/>
      <c r="P508" s="353"/>
      <c r="Q508" s="324"/>
      <c r="R508" s="324"/>
      <c r="S508" s="324"/>
      <c r="T508" s="3"/>
      <c r="U508" s="12"/>
      <c r="V508" s="15"/>
      <c r="W508" s="12"/>
      <c r="X508" s="13"/>
      <c r="Y508" s="14"/>
      <c r="Z508" s="165"/>
      <c r="AB508" s="325">
        <f>COUNTIF($O508:$O509,"○")</f>
        <v>0</v>
      </c>
      <c r="AC508" s="326" t="b">
        <f>A508&lt;&gt;0</f>
        <v>0</v>
      </c>
    </row>
    <row r="509" spans="1:29" ht="20.100000000000001" customHeight="1" x14ac:dyDescent="0.15">
      <c r="B509" s="165"/>
      <c r="E509" s="333"/>
      <c r="F509" s="350"/>
      <c r="G509" s="351"/>
      <c r="H509" s="351"/>
      <c r="I509" s="352"/>
      <c r="J509" s="21"/>
      <c r="K509" s="329" t="s">
        <v>390</v>
      </c>
      <c r="L509" s="329"/>
      <c r="M509" s="329"/>
      <c r="N509" s="329"/>
      <c r="O509" s="2"/>
      <c r="P509" s="353"/>
      <c r="Q509" s="324"/>
      <c r="R509" s="324"/>
      <c r="S509" s="324"/>
      <c r="T509" s="3"/>
      <c r="U509" s="12"/>
      <c r="V509" s="15"/>
      <c r="W509" s="12"/>
      <c r="X509" s="13"/>
      <c r="Y509" s="14"/>
      <c r="Z509" s="165"/>
      <c r="AC509" s="300" t="b">
        <f>AC508</f>
        <v>0</v>
      </c>
    </row>
    <row r="510" spans="1:29" ht="20.100000000000001" customHeight="1" x14ac:dyDescent="0.15">
      <c r="A510" s="300">
        <f>IFERROR(IF(NOT(OR(AND(TRIM($J510)&lt;&gt;"", $AB510 &gt;0),AND(TRIM($J510)="", $AB510 =0))),1001,0),3)</f>
        <v>0</v>
      </c>
      <c r="C510" s="133"/>
      <c r="E510" s="333">
        <v>3170</v>
      </c>
      <c r="F510" s="350" t="s">
        <v>391</v>
      </c>
      <c r="G510" s="351"/>
      <c r="H510" s="351"/>
      <c r="I510" s="352"/>
      <c r="J510" s="19"/>
      <c r="K510" s="329" t="s">
        <v>392</v>
      </c>
      <c r="L510" s="329"/>
      <c r="M510" s="329"/>
      <c r="N510" s="329"/>
      <c r="O510" s="2"/>
      <c r="P510" s="353"/>
      <c r="Q510" s="324"/>
      <c r="R510" s="324"/>
      <c r="S510" s="324"/>
      <c r="T510" s="3"/>
      <c r="U510" s="12"/>
      <c r="V510" s="15"/>
      <c r="W510" s="12"/>
      <c r="X510" s="13"/>
      <c r="Y510" s="14"/>
      <c r="Z510" s="165"/>
      <c r="AB510" s="325">
        <f>COUNTIF($O510:$O513,"○")</f>
        <v>0</v>
      </c>
      <c r="AC510" s="326" t="b">
        <f>A510&lt;&gt;0</f>
        <v>0</v>
      </c>
    </row>
    <row r="511" spans="1:29" ht="20.100000000000001" customHeight="1" x14ac:dyDescent="0.15">
      <c r="C511" s="133"/>
      <c r="E511" s="333"/>
      <c r="F511" s="350"/>
      <c r="G511" s="351"/>
      <c r="H511" s="351"/>
      <c r="I511" s="352"/>
      <c r="J511" s="20"/>
      <c r="K511" s="329" t="s">
        <v>393</v>
      </c>
      <c r="L511" s="329"/>
      <c r="M511" s="329"/>
      <c r="N511" s="329"/>
      <c r="O511" s="2"/>
      <c r="P511" s="353"/>
      <c r="Q511" s="324"/>
      <c r="R511" s="324"/>
      <c r="S511" s="324"/>
      <c r="T511" s="3"/>
      <c r="U511" s="12"/>
      <c r="V511" s="15"/>
      <c r="W511" s="12"/>
      <c r="X511" s="13"/>
      <c r="Y511" s="14"/>
      <c r="Z511" s="165"/>
      <c r="AC511" s="300" t="b">
        <f>AC510</f>
        <v>0</v>
      </c>
    </row>
    <row r="512" spans="1:29" ht="20.100000000000001" customHeight="1" x14ac:dyDescent="0.15">
      <c r="C512" s="133"/>
      <c r="E512" s="333"/>
      <c r="F512" s="350"/>
      <c r="G512" s="351"/>
      <c r="H512" s="351"/>
      <c r="I512" s="352"/>
      <c r="J512" s="20"/>
      <c r="K512" s="329" t="s">
        <v>394</v>
      </c>
      <c r="L512" s="329"/>
      <c r="M512" s="329"/>
      <c r="N512" s="329"/>
      <c r="O512" s="2"/>
      <c r="P512" s="353"/>
      <c r="Q512" s="324"/>
      <c r="R512" s="324"/>
      <c r="S512" s="324"/>
      <c r="T512" s="3"/>
      <c r="U512" s="12"/>
      <c r="V512" s="15"/>
      <c r="W512" s="12"/>
      <c r="X512" s="13"/>
      <c r="Y512" s="14"/>
      <c r="Z512" s="165"/>
      <c r="AC512" s="300" t="b">
        <f t="shared" ref="AC512:AC513" si="31">AC511</f>
        <v>0</v>
      </c>
    </row>
    <row r="513" spans="1:29" ht="30" customHeight="1" x14ac:dyDescent="0.15">
      <c r="A513" s="300">
        <f>IFERROR(IF(AND($O513="○",TRIM($P513)=""),1001,0),3)</f>
        <v>0</v>
      </c>
      <c r="C513" s="133"/>
      <c r="E513" s="333"/>
      <c r="F513" s="350"/>
      <c r="G513" s="351"/>
      <c r="H513" s="351"/>
      <c r="I513" s="352"/>
      <c r="J513" s="21"/>
      <c r="K513" s="329" t="s">
        <v>450</v>
      </c>
      <c r="L513" s="329"/>
      <c r="M513" s="329"/>
      <c r="N513" s="329"/>
      <c r="O513" s="2"/>
      <c r="P513" s="27"/>
      <c r="Q513" s="28"/>
      <c r="R513" s="28"/>
      <c r="S513" s="29"/>
      <c r="T513" s="3"/>
      <c r="U513" s="12"/>
      <c r="V513" s="15"/>
      <c r="W513" s="12"/>
      <c r="X513" s="13"/>
      <c r="Y513" s="14"/>
      <c r="Z513" s="165"/>
      <c r="AC513" s="300" t="b">
        <f t="shared" si="31"/>
        <v>0</v>
      </c>
    </row>
    <row r="514" spans="1:29" ht="20.100000000000001" customHeight="1" x14ac:dyDescent="0.15">
      <c r="A514" s="300">
        <f>IFERROR(IF(NOT(OR(AND(TRIM($J514)&lt;&gt;"", $AB514 &gt;0),AND(TRIM($J514)="", $AB514 =0))),1001,0),3)</f>
        <v>0</v>
      </c>
      <c r="C514" s="133"/>
      <c r="E514" s="333">
        <v>4010</v>
      </c>
      <c r="F514" s="350" t="s">
        <v>395</v>
      </c>
      <c r="G514" s="351"/>
      <c r="H514" s="351"/>
      <c r="I514" s="352"/>
      <c r="J514" s="19"/>
      <c r="K514" s="329" t="s">
        <v>396</v>
      </c>
      <c r="L514" s="329"/>
      <c r="M514" s="329"/>
      <c r="N514" s="329"/>
      <c r="O514" s="2"/>
      <c r="P514" s="365"/>
      <c r="Q514" s="366"/>
      <c r="R514" s="366"/>
      <c r="S514" s="366"/>
      <c r="T514" s="3"/>
      <c r="U514" s="12"/>
      <c r="V514" s="15"/>
      <c r="W514" s="12"/>
      <c r="X514" s="13"/>
      <c r="Y514" s="14"/>
      <c r="Z514" s="165"/>
      <c r="AB514" s="325">
        <f>COUNTIF($O514:$O521,"○")</f>
        <v>0</v>
      </c>
      <c r="AC514" s="326" t="b">
        <f>A514&lt;&gt;0</f>
        <v>0</v>
      </c>
    </row>
    <row r="515" spans="1:29" ht="20.100000000000001" customHeight="1" x14ac:dyDescent="0.15">
      <c r="C515" s="133"/>
      <c r="E515" s="333"/>
      <c r="F515" s="350"/>
      <c r="G515" s="351"/>
      <c r="H515" s="351"/>
      <c r="I515" s="352"/>
      <c r="J515" s="20"/>
      <c r="K515" s="329" t="s">
        <v>397</v>
      </c>
      <c r="L515" s="329"/>
      <c r="M515" s="329"/>
      <c r="N515" s="329"/>
      <c r="O515" s="2"/>
      <c r="P515" s="353"/>
      <c r="Q515" s="324"/>
      <c r="R515" s="324"/>
      <c r="S515" s="324"/>
      <c r="T515" s="3"/>
      <c r="U515" s="12"/>
      <c r="V515" s="15"/>
      <c r="W515" s="12"/>
      <c r="X515" s="13"/>
      <c r="Y515" s="14"/>
      <c r="Z515" s="165"/>
      <c r="AC515" s="300" t="b">
        <f>AC514</f>
        <v>0</v>
      </c>
    </row>
    <row r="516" spans="1:29" ht="20.100000000000001" customHeight="1" x14ac:dyDescent="0.15">
      <c r="C516" s="133"/>
      <c r="E516" s="333"/>
      <c r="F516" s="350"/>
      <c r="G516" s="351"/>
      <c r="H516" s="351"/>
      <c r="I516" s="352"/>
      <c r="J516" s="20"/>
      <c r="K516" s="329" t="s">
        <v>398</v>
      </c>
      <c r="L516" s="329"/>
      <c r="M516" s="329"/>
      <c r="N516" s="329"/>
      <c r="O516" s="2"/>
      <c r="P516" s="353"/>
      <c r="Q516" s="324"/>
      <c r="R516" s="324"/>
      <c r="S516" s="324"/>
      <c r="T516" s="3"/>
      <c r="U516" s="12"/>
      <c r="V516" s="15"/>
      <c r="W516" s="12"/>
      <c r="X516" s="13"/>
      <c r="Y516" s="14"/>
      <c r="Z516" s="165"/>
      <c r="AC516" s="300" t="b">
        <f t="shared" ref="AC516:AC521" si="32">AC515</f>
        <v>0</v>
      </c>
    </row>
    <row r="517" spans="1:29" ht="20.100000000000001" customHeight="1" x14ac:dyDescent="0.15">
      <c r="C517" s="133"/>
      <c r="E517" s="333"/>
      <c r="F517" s="350"/>
      <c r="G517" s="351"/>
      <c r="H517" s="351"/>
      <c r="I517" s="352"/>
      <c r="J517" s="20"/>
      <c r="K517" s="329" t="s">
        <v>399</v>
      </c>
      <c r="L517" s="329"/>
      <c r="M517" s="329"/>
      <c r="N517" s="329"/>
      <c r="O517" s="2"/>
      <c r="P517" s="353"/>
      <c r="Q517" s="324"/>
      <c r="R517" s="324"/>
      <c r="S517" s="324"/>
      <c r="T517" s="3"/>
      <c r="U517" s="12"/>
      <c r="V517" s="15"/>
      <c r="W517" s="12"/>
      <c r="X517" s="13"/>
      <c r="Y517" s="14"/>
      <c r="Z517" s="165"/>
      <c r="AC517" s="300" t="b">
        <f t="shared" si="32"/>
        <v>0</v>
      </c>
    </row>
    <row r="518" spans="1:29" ht="20.100000000000001" customHeight="1" x14ac:dyDescent="0.15">
      <c r="C518" s="133"/>
      <c r="E518" s="333"/>
      <c r="F518" s="350"/>
      <c r="G518" s="351"/>
      <c r="H518" s="351"/>
      <c r="I518" s="352"/>
      <c r="J518" s="20"/>
      <c r="K518" s="329" t="s">
        <v>400</v>
      </c>
      <c r="L518" s="329"/>
      <c r="M518" s="329"/>
      <c r="N518" s="329"/>
      <c r="O518" s="2"/>
      <c r="P518" s="353"/>
      <c r="Q518" s="324"/>
      <c r="R518" s="324"/>
      <c r="S518" s="324"/>
      <c r="T518" s="3"/>
      <c r="U518" s="12"/>
      <c r="V518" s="15"/>
      <c r="W518" s="12"/>
      <c r="X518" s="13"/>
      <c r="Y518" s="14"/>
      <c r="Z518" s="165"/>
      <c r="AC518" s="300" t="b">
        <f t="shared" si="32"/>
        <v>0</v>
      </c>
    </row>
    <row r="519" spans="1:29" ht="20.100000000000001" customHeight="1" x14ac:dyDescent="0.15">
      <c r="C519" s="133"/>
      <c r="E519" s="333"/>
      <c r="F519" s="350"/>
      <c r="G519" s="351"/>
      <c r="H519" s="351"/>
      <c r="I519" s="352"/>
      <c r="J519" s="20"/>
      <c r="K519" s="329" t="s">
        <v>401</v>
      </c>
      <c r="L519" s="329"/>
      <c r="M519" s="329"/>
      <c r="N519" s="329"/>
      <c r="O519" s="2"/>
      <c r="P519" s="353"/>
      <c r="Q519" s="324"/>
      <c r="R519" s="324"/>
      <c r="S519" s="324"/>
      <c r="T519" s="3"/>
      <c r="U519" s="12"/>
      <c r="V519" s="15"/>
      <c r="W519" s="12"/>
      <c r="X519" s="13"/>
      <c r="Y519" s="14"/>
      <c r="Z519" s="165"/>
      <c r="AC519" s="300" t="b">
        <f t="shared" si="32"/>
        <v>0</v>
      </c>
    </row>
    <row r="520" spans="1:29" ht="20.100000000000001" customHeight="1" x14ac:dyDescent="0.15">
      <c r="C520" s="133"/>
      <c r="E520" s="333"/>
      <c r="F520" s="350"/>
      <c r="G520" s="351"/>
      <c r="H520" s="351"/>
      <c r="I520" s="352"/>
      <c r="J520" s="20"/>
      <c r="K520" s="329" t="s">
        <v>402</v>
      </c>
      <c r="L520" s="329"/>
      <c r="M520" s="329"/>
      <c r="N520" s="329"/>
      <c r="O520" s="2"/>
      <c r="P520" s="353"/>
      <c r="Q520" s="324"/>
      <c r="R520" s="324"/>
      <c r="S520" s="324"/>
      <c r="T520" s="3"/>
      <c r="U520" s="12"/>
      <c r="V520" s="15"/>
      <c r="W520" s="12"/>
      <c r="X520" s="13"/>
      <c r="Y520" s="14"/>
      <c r="Z520" s="165"/>
      <c r="AC520" s="300" t="b">
        <f t="shared" si="32"/>
        <v>0</v>
      </c>
    </row>
    <row r="521" spans="1:29" ht="30" customHeight="1" x14ac:dyDescent="0.15">
      <c r="A521" s="300">
        <f>IFERROR(IF(AND($O521="○",TRIM($P521)=""),1001,0),3)</f>
        <v>0</v>
      </c>
      <c r="C521" s="133"/>
      <c r="E521" s="367"/>
      <c r="F521" s="361"/>
      <c r="G521" s="362"/>
      <c r="H521" s="362"/>
      <c r="I521" s="363"/>
      <c r="J521" s="41"/>
      <c r="K521" s="308" t="s">
        <v>418</v>
      </c>
      <c r="L521" s="308"/>
      <c r="M521" s="308"/>
      <c r="N521" s="308"/>
      <c r="O521" s="7"/>
      <c r="P521" s="24"/>
      <c r="Q521" s="25"/>
      <c r="R521" s="25"/>
      <c r="S521" s="26"/>
      <c r="T521" s="8"/>
      <c r="U521" s="30"/>
      <c r="V521" s="31"/>
      <c r="W521" s="30"/>
      <c r="X521" s="32"/>
      <c r="Y521" s="33"/>
      <c r="Z521" s="165"/>
      <c r="AC521" s="300" t="b">
        <f t="shared" si="32"/>
        <v>0</v>
      </c>
    </row>
    <row r="522" spans="1:29" x14ac:dyDescent="0.15">
      <c r="C522" s="133"/>
      <c r="E522" s="116"/>
      <c r="F522" s="116"/>
      <c r="G522" s="116"/>
      <c r="H522" s="116"/>
      <c r="I522" s="116"/>
      <c r="J522" s="116"/>
      <c r="K522" s="116"/>
      <c r="L522" s="116"/>
      <c r="M522" s="116"/>
      <c r="N522" s="116"/>
      <c r="O522" s="116"/>
      <c r="P522" s="116"/>
      <c r="Q522" s="116"/>
      <c r="R522" s="116"/>
      <c r="S522" s="116"/>
      <c r="T522" s="116"/>
      <c r="U522" s="116"/>
      <c r="V522" s="116"/>
      <c r="W522" s="116"/>
      <c r="X522" s="116"/>
      <c r="Y522" s="116"/>
      <c r="Z522" s="165"/>
    </row>
    <row r="523" spans="1:29" ht="20.100000000000001" customHeight="1" x14ac:dyDescent="0.15">
      <c r="C523" s="133"/>
      <c r="E523" s="96" t="s">
        <v>416</v>
      </c>
      <c r="F523" s="116"/>
      <c r="G523" s="116"/>
      <c r="H523" s="116"/>
      <c r="I523" s="116"/>
      <c r="J523" s="116"/>
      <c r="K523" s="116"/>
      <c r="L523" s="116"/>
      <c r="M523" s="116"/>
      <c r="N523" s="116"/>
      <c r="O523" s="116"/>
      <c r="P523" s="116"/>
      <c r="Q523" s="116"/>
      <c r="R523" s="116"/>
      <c r="S523" s="116"/>
      <c r="T523" s="116"/>
      <c r="U523" s="116"/>
      <c r="V523" s="116"/>
      <c r="W523" s="116"/>
      <c r="X523" s="116"/>
      <c r="Y523" s="116"/>
      <c r="Z523" s="165"/>
    </row>
    <row r="524" spans="1:29" ht="20.100000000000001" customHeight="1" x14ac:dyDescent="0.15">
      <c r="C524" s="133"/>
      <c r="E524" s="301" t="s">
        <v>419</v>
      </c>
      <c r="F524" s="302"/>
      <c r="G524" s="302"/>
      <c r="H524" s="302"/>
      <c r="I524" s="302"/>
      <c r="J524" s="302"/>
      <c r="K524" s="302"/>
      <c r="L524" s="302"/>
      <c r="M524" s="302"/>
      <c r="N524" s="302"/>
      <c r="O524" s="302"/>
      <c r="P524" s="302"/>
      <c r="Q524" s="302"/>
      <c r="R524" s="302"/>
      <c r="S524" s="303"/>
      <c r="T524" s="304" t="s">
        <v>422</v>
      </c>
      <c r="U524" s="305"/>
      <c r="V524" s="305"/>
      <c r="W524" s="305"/>
      <c r="X524" s="305"/>
      <c r="Y524" s="306"/>
      <c r="Z524" s="165"/>
    </row>
    <row r="525" spans="1:29" ht="30" customHeight="1" x14ac:dyDescent="0.15">
      <c r="C525" s="133"/>
      <c r="E525" s="307" t="s">
        <v>423</v>
      </c>
      <c r="F525" s="308" t="s">
        <v>424</v>
      </c>
      <c r="G525" s="308"/>
      <c r="H525" s="308"/>
      <c r="I525" s="308"/>
      <c r="J525" s="309" t="s">
        <v>455</v>
      </c>
      <c r="K525" s="308" t="s">
        <v>425</v>
      </c>
      <c r="L525" s="308"/>
      <c r="M525" s="308"/>
      <c r="N525" s="308"/>
      <c r="O525" s="310" t="s">
        <v>420</v>
      </c>
      <c r="P525" s="311" t="s">
        <v>421</v>
      </c>
      <c r="Q525" s="312"/>
      <c r="R525" s="312"/>
      <c r="S525" s="313"/>
      <c r="T525" s="309" t="s">
        <v>453</v>
      </c>
      <c r="U525" s="314" t="s">
        <v>410</v>
      </c>
      <c r="V525" s="315"/>
      <c r="W525" s="314" t="s">
        <v>427</v>
      </c>
      <c r="X525" s="316"/>
      <c r="Y525" s="317"/>
      <c r="Z525" s="165"/>
    </row>
    <row r="526" spans="1:29" ht="30" customHeight="1" x14ac:dyDescent="0.15">
      <c r="A526" s="300">
        <f>IFERROR(IF(OR(NOT(OR(AND(TRIM(J526)&lt;&gt;"",$AB526&gt;0),AND(TRIM(J526)="",$AB526=0))),AND(O526="○",TRIM(P526)="")),1001,0),3)</f>
        <v>0</v>
      </c>
      <c r="C526" s="133"/>
      <c r="E526" s="368">
        <v>5010</v>
      </c>
      <c r="F526" s="369" t="s">
        <v>414</v>
      </c>
      <c r="G526" s="370"/>
      <c r="H526" s="370"/>
      <c r="I526" s="370"/>
      <c r="J526" s="11"/>
      <c r="K526" s="369" t="s">
        <v>417</v>
      </c>
      <c r="L526" s="370"/>
      <c r="M526" s="370"/>
      <c r="N526" s="371"/>
      <c r="O526" s="11"/>
      <c r="P526" s="38"/>
      <c r="Q526" s="39"/>
      <c r="R526" s="39"/>
      <c r="S526" s="40"/>
      <c r="T526" s="8"/>
      <c r="U526" s="34"/>
      <c r="V526" s="37"/>
      <c r="W526" s="34"/>
      <c r="X526" s="35"/>
      <c r="Y526" s="36"/>
      <c r="Z526" s="165"/>
      <c r="AB526" s="325">
        <f>COUNTIF($O526:$O526,"○")</f>
        <v>0</v>
      </c>
      <c r="AC526" s="326" t="b">
        <f>A526&lt;&gt;0</f>
        <v>0</v>
      </c>
    </row>
    <row r="527" spans="1:29" x14ac:dyDescent="0.15">
      <c r="C527" s="133"/>
      <c r="E527" s="116"/>
      <c r="F527" s="116"/>
      <c r="G527" s="116"/>
      <c r="H527" s="116"/>
      <c r="I527" s="116"/>
      <c r="J527" s="116"/>
      <c r="K527" s="116"/>
      <c r="L527" s="116"/>
      <c r="M527" s="116"/>
      <c r="N527" s="116"/>
      <c r="O527" s="116"/>
      <c r="P527" s="116"/>
      <c r="Q527" s="116"/>
      <c r="R527" s="116"/>
      <c r="S527" s="116"/>
      <c r="T527" s="116"/>
      <c r="U527" s="116"/>
      <c r="V527" s="116"/>
      <c r="W527" s="116"/>
      <c r="X527" s="116"/>
      <c r="Y527" s="116"/>
      <c r="Z527" s="165"/>
    </row>
    <row r="528" spans="1:29" ht="20.100000000000001" customHeight="1" x14ac:dyDescent="0.15">
      <c r="C528" s="170"/>
      <c r="D528" s="171"/>
      <c r="E528" s="171"/>
      <c r="F528" s="171"/>
      <c r="G528" s="171"/>
      <c r="H528" s="171"/>
      <c r="I528" s="171"/>
      <c r="J528" s="171"/>
      <c r="K528" s="171"/>
      <c r="L528" s="171"/>
      <c r="M528" s="171"/>
      <c r="N528" s="171"/>
      <c r="O528" s="171"/>
      <c r="P528" s="171"/>
      <c r="Q528" s="171"/>
      <c r="R528" s="171"/>
      <c r="S528" s="171"/>
      <c r="T528" s="171"/>
      <c r="U528" s="171"/>
      <c r="V528" s="171"/>
      <c r="W528" s="171"/>
      <c r="X528" s="171"/>
      <c r="Y528" s="171"/>
      <c r="Z528" s="372"/>
    </row>
  </sheetData>
  <sheetProtection algorithmName="SHA-512" hashValue="Frf0h1EJ26v9qXN+Wpmhek+vG0NyXXG9f1e54zJuZaW1d8E2RfDLWW9kuzPVBtONYHYOtXm9Hpc5ZqeK6LyU4A==" saltValue="k+nd0+txx7gxcEzRzlExDQ==" spinCount="100000" sheet="1" objects="1" scenarios="1"/>
  <dataConsolidate/>
  <mergeCells count="1154">
    <mergeCell ref="I122:M122"/>
    <mergeCell ref="I124:M124"/>
    <mergeCell ref="I126:Y126"/>
    <mergeCell ref="I189:M189"/>
    <mergeCell ref="I195:M195"/>
    <mergeCell ref="E209:H209"/>
    <mergeCell ref="I209:M209"/>
    <mergeCell ref="E210:H210"/>
    <mergeCell ref="E200:H200"/>
    <mergeCell ref="I200:M200"/>
    <mergeCell ref="E201:H201"/>
    <mergeCell ref="I201:M201"/>
    <mergeCell ref="E202:H202"/>
    <mergeCell ref="I202:M202"/>
    <mergeCell ref="J190:Y190"/>
    <mergeCell ref="I193:M193"/>
    <mergeCell ref="I191:M191"/>
    <mergeCell ref="I210:M210"/>
    <mergeCell ref="I204:M204"/>
    <mergeCell ref="E185:J185"/>
    <mergeCell ref="K186:M187"/>
    <mergeCell ref="N186:V186"/>
    <mergeCell ref="W186:X186"/>
    <mergeCell ref="J207:Y207"/>
    <mergeCell ref="I77:Y77"/>
    <mergeCell ref="I79:Y79"/>
    <mergeCell ref="I81:Y81"/>
    <mergeCell ref="I83:M83"/>
    <mergeCell ref="I85:M85"/>
    <mergeCell ref="I87:Y87"/>
    <mergeCell ref="C109:H109"/>
    <mergeCell ref="D111:Y111"/>
    <mergeCell ref="I112:Y112"/>
    <mergeCell ref="I114:Y114"/>
    <mergeCell ref="I116:Y116"/>
    <mergeCell ref="I118:M118"/>
    <mergeCell ref="E214:H214"/>
    <mergeCell ref="I214:M214"/>
    <mergeCell ref="I197:M197"/>
    <mergeCell ref="E203:H203"/>
    <mergeCell ref="I203:M203"/>
    <mergeCell ref="C150:H150"/>
    <mergeCell ref="I153:M153"/>
    <mergeCell ref="I155:Y155"/>
    <mergeCell ref="I157:Y157"/>
    <mergeCell ref="I159:M159"/>
    <mergeCell ref="I161:M161"/>
    <mergeCell ref="I163:Y163"/>
    <mergeCell ref="I165:M165"/>
    <mergeCell ref="I167:M167"/>
    <mergeCell ref="I169:Y169"/>
    <mergeCell ref="N185:V185"/>
    <mergeCell ref="W185:X185"/>
    <mergeCell ref="E186:J186"/>
    <mergeCell ref="E204:H204"/>
    <mergeCell ref="I206:M206"/>
    <mergeCell ref="J15:Y15"/>
    <mergeCell ref="I20:M20"/>
    <mergeCell ref="I22:Y22"/>
    <mergeCell ref="I24:Y24"/>
    <mergeCell ref="I26:Y26"/>
    <mergeCell ref="I28:Y28"/>
    <mergeCell ref="I30:Y30"/>
    <mergeCell ref="E187:J187"/>
    <mergeCell ref="N187:V187"/>
    <mergeCell ref="W187:X187"/>
    <mergeCell ref="J179:Y179"/>
    <mergeCell ref="J177:Y177"/>
    <mergeCell ref="E184:J184"/>
    <mergeCell ref="K184:M184"/>
    <mergeCell ref="N184:V184"/>
    <mergeCell ref="W184:Y184"/>
    <mergeCell ref="W1:Z1"/>
    <mergeCell ref="C174:H174"/>
    <mergeCell ref="I176:M176"/>
    <mergeCell ref="I178:M178"/>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I36:M36"/>
    <mergeCell ref="I38:Y38"/>
    <mergeCell ref="I40:M40"/>
    <mergeCell ref="C60:H60"/>
    <mergeCell ref="I63:M63"/>
    <mergeCell ref="I69:M69"/>
    <mergeCell ref="I71:Y71"/>
    <mergeCell ref="C13:H13"/>
    <mergeCell ref="E15:H15"/>
    <mergeCell ref="K185:M185"/>
    <mergeCell ref="J76:Y76"/>
    <mergeCell ref="I120:Y120"/>
    <mergeCell ref="O195:R195"/>
    <mergeCell ref="U489:V489"/>
    <mergeCell ref="W489:Y489"/>
    <mergeCell ref="K422:N422"/>
    <mergeCell ref="K423:N423"/>
    <mergeCell ref="K424:N424"/>
    <mergeCell ref="K425:N425"/>
    <mergeCell ref="K426:N426"/>
    <mergeCell ref="K427:N427"/>
    <mergeCell ref="K428:N428"/>
    <mergeCell ref="K429:N429"/>
    <mergeCell ref="K430:N430"/>
    <mergeCell ref="K431:N431"/>
    <mergeCell ref="K432:N432"/>
    <mergeCell ref="K433:N433"/>
    <mergeCell ref="K434:N434"/>
    <mergeCell ref="K435:N435"/>
    <mergeCell ref="K455:N455"/>
    <mergeCell ref="E229:H229"/>
    <mergeCell ref="E230:H230"/>
    <mergeCell ref="E231:H231"/>
    <mergeCell ref="I229:M229"/>
    <mergeCell ref="I230:M230"/>
    <mergeCell ref="I231:M231"/>
    <mergeCell ref="W453:Y453"/>
    <mergeCell ref="U454:V454"/>
    <mergeCell ref="W454:Y454"/>
    <mergeCell ref="U466:V466"/>
    <mergeCell ref="W466:Y466"/>
    <mergeCell ref="U467:V467"/>
    <mergeCell ref="W467:Y467"/>
    <mergeCell ref="K421:N421"/>
    <mergeCell ref="E217:H217"/>
    <mergeCell ref="I217:M217"/>
    <mergeCell ref="E218:H218"/>
    <mergeCell ref="I218:M218"/>
    <mergeCell ref="E219:H219"/>
    <mergeCell ref="I219:M219"/>
    <mergeCell ref="E220:H220"/>
    <mergeCell ref="I220:M220"/>
    <mergeCell ref="C225:I225"/>
    <mergeCell ref="E235:Y235"/>
    <mergeCell ref="K451:N451"/>
    <mergeCell ref="K452:N452"/>
    <mergeCell ref="K453:N453"/>
    <mergeCell ref="K454:N454"/>
    <mergeCell ref="K436:N436"/>
    <mergeCell ref="K437:N437"/>
    <mergeCell ref="J421:J429"/>
    <mergeCell ref="J430:J433"/>
    <mergeCell ref="J491:J493"/>
    <mergeCell ref="J494:J495"/>
    <mergeCell ref="J496:J503"/>
    <mergeCell ref="J504:J507"/>
    <mergeCell ref="J508:J509"/>
    <mergeCell ref="K470:N470"/>
    <mergeCell ref="K471:N471"/>
    <mergeCell ref="F455:I461"/>
    <mergeCell ref="F462:I466"/>
    <mergeCell ref="U490:V490"/>
    <mergeCell ref="W490:Y490"/>
    <mergeCell ref="U511:V511"/>
    <mergeCell ref="W511:Y511"/>
    <mergeCell ref="E211:H211"/>
    <mergeCell ref="I211:M211"/>
    <mergeCell ref="E212:H212"/>
    <mergeCell ref="I212:M212"/>
    <mergeCell ref="E213:H213"/>
    <mergeCell ref="I213:M213"/>
    <mergeCell ref="U468:V468"/>
    <mergeCell ref="W468:Y468"/>
    <mergeCell ref="U469:V469"/>
    <mergeCell ref="J510:J513"/>
    <mergeCell ref="E452:E454"/>
    <mergeCell ref="E455:E461"/>
    <mergeCell ref="E462:E466"/>
    <mergeCell ref="E467:E469"/>
    <mergeCell ref="E470:E477"/>
    <mergeCell ref="E491:E493"/>
    <mergeCell ref="E494:E495"/>
    <mergeCell ref="E232:H232"/>
    <mergeCell ref="I232:M232"/>
    <mergeCell ref="E496:E503"/>
    <mergeCell ref="E504:E507"/>
    <mergeCell ref="E508:E509"/>
    <mergeCell ref="E510:E513"/>
    <mergeCell ref="F490:I490"/>
    <mergeCell ref="F491:I493"/>
    <mergeCell ref="F494:I495"/>
    <mergeCell ref="F496:I503"/>
    <mergeCell ref="F504:I507"/>
    <mergeCell ref="F508:I509"/>
    <mergeCell ref="F510:I513"/>
    <mergeCell ref="F421:I429"/>
    <mergeCell ref="F430:I433"/>
    <mergeCell ref="F434:I437"/>
    <mergeCell ref="F438:I451"/>
    <mergeCell ref="F452:I454"/>
    <mergeCell ref="E478:E489"/>
    <mergeCell ref="F470:I477"/>
    <mergeCell ref="J434:J437"/>
    <mergeCell ref="J438:J451"/>
    <mergeCell ref="J452:J454"/>
    <mergeCell ref="J455:J461"/>
    <mergeCell ref="J462:J466"/>
    <mergeCell ref="J467:J469"/>
    <mergeCell ref="J470:J477"/>
    <mergeCell ref="K481:N481"/>
    <mergeCell ref="K482:N482"/>
    <mergeCell ref="K483:N483"/>
    <mergeCell ref="K484:N484"/>
    <mergeCell ref="K485:N485"/>
    <mergeCell ref="K486:N486"/>
    <mergeCell ref="F478:I489"/>
    <mergeCell ref="K475:N475"/>
    <mergeCell ref="K476:N476"/>
    <mergeCell ref="K477:N477"/>
    <mergeCell ref="K478:N478"/>
    <mergeCell ref="K440:N440"/>
    <mergeCell ref="K441:N441"/>
    <mergeCell ref="K442:N442"/>
    <mergeCell ref="K443:N443"/>
    <mergeCell ref="K444:N444"/>
    <mergeCell ref="K445:N445"/>
    <mergeCell ref="K446:N446"/>
    <mergeCell ref="K447:N447"/>
    <mergeCell ref="K448:N448"/>
    <mergeCell ref="K449:N449"/>
    <mergeCell ref="K450:N450"/>
    <mergeCell ref="F467:I469"/>
    <mergeCell ref="J478:J489"/>
    <mergeCell ref="W402:Y402"/>
    <mergeCell ref="U403:V403"/>
    <mergeCell ref="W403:Y403"/>
    <mergeCell ref="U404:V404"/>
    <mergeCell ref="W404:Y404"/>
    <mergeCell ref="U405:V405"/>
    <mergeCell ref="W405:Y405"/>
    <mergeCell ref="U406:V406"/>
    <mergeCell ref="W406:Y406"/>
    <mergeCell ref="U407:V407"/>
    <mergeCell ref="W407:Y407"/>
    <mergeCell ref="U408:V408"/>
    <mergeCell ref="W408:Y408"/>
    <mergeCell ref="E421:E429"/>
    <mergeCell ref="E430:E433"/>
    <mergeCell ref="E434:E437"/>
    <mergeCell ref="E438:E451"/>
    <mergeCell ref="U430:V430"/>
    <mergeCell ref="U435:V435"/>
    <mergeCell ref="W435:Y435"/>
    <mergeCell ref="U436:V436"/>
    <mergeCell ref="W436:Y436"/>
    <mergeCell ref="U448:V448"/>
    <mergeCell ref="W428:Y428"/>
    <mergeCell ref="U429:V429"/>
    <mergeCell ref="W429:Y429"/>
    <mergeCell ref="W410:Y410"/>
    <mergeCell ref="U437:V437"/>
    <mergeCell ref="W437:Y437"/>
    <mergeCell ref="U438:V438"/>
    <mergeCell ref="W438:Y438"/>
    <mergeCell ref="U421:V421"/>
    <mergeCell ref="U380:V380"/>
    <mergeCell ref="W380:Y380"/>
    <mergeCell ref="U381:V381"/>
    <mergeCell ref="W381:Y381"/>
    <mergeCell ref="U393:V393"/>
    <mergeCell ref="W393:Y393"/>
    <mergeCell ref="U394:V394"/>
    <mergeCell ref="W394:Y394"/>
    <mergeCell ref="U395:V395"/>
    <mergeCell ref="W395:Y395"/>
    <mergeCell ref="U396:V396"/>
    <mergeCell ref="W396:Y396"/>
    <mergeCell ref="U397:V397"/>
    <mergeCell ref="W397:Y397"/>
    <mergeCell ref="U398:V398"/>
    <mergeCell ref="W398:Y398"/>
    <mergeCell ref="U399:V399"/>
    <mergeCell ref="W399:Y399"/>
    <mergeCell ref="U362:V362"/>
    <mergeCell ref="W362:Y362"/>
    <mergeCell ref="U363:V363"/>
    <mergeCell ref="W363:Y363"/>
    <mergeCell ref="U346:V346"/>
    <mergeCell ref="W346:Y346"/>
    <mergeCell ref="U347:V347"/>
    <mergeCell ref="W347:Y347"/>
    <mergeCell ref="W430:Y430"/>
    <mergeCell ref="U431:V431"/>
    <mergeCell ref="W431:Y431"/>
    <mergeCell ref="U432:V432"/>
    <mergeCell ref="W432:Y432"/>
    <mergeCell ref="U433:V433"/>
    <mergeCell ref="W433:Y433"/>
    <mergeCell ref="U434:V434"/>
    <mergeCell ref="W434:Y434"/>
    <mergeCell ref="U402:V402"/>
    <mergeCell ref="W421:Y421"/>
    <mergeCell ref="U422:V422"/>
    <mergeCell ref="W422:Y422"/>
    <mergeCell ref="U423:V423"/>
    <mergeCell ref="W423:Y423"/>
    <mergeCell ref="U424:V424"/>
    <mergeCell ref="W424:Y424"/>
    <mergeCell ref="U425:V425"/>
    <mergeCell ref="W425:Y425"/>
    <mergeCell ref="U426:V426"/>
    <mergeCell ref="W426:Y426"/>
    <mergeCell ref="U427:V427"/>
    <mergeCell ref="W427:Y427"/>
    <mergeCell ref="U428:V428"/>
    <mergeCell ref="U330:V330"/>
    <mergeCell ref="W330:Y330"/>
    <mergeCell ref="U331:V331"/>
    <mergeCell ref="W331:Y331"/>
    <mergeCell ref="U332:V332"/>
    <mergeCell ref="W332:Y332"/>
    <mergeCell ref="U333:V333"/>
    <mergeCell ref="W333:Y333"/>
    <mergeCell ref="U334:V334"/>
    <mergeCell ref="W334:Y334"/>
    <mergeCell ref="U335:V335"/>
    <mergeCell ref="W335:Y335"/>
    <mergeCell ref="U336:V336"/>
    <mergeCell ref="W336:Y336"/>
    <mergeCell ref="U325:V325"/>
    <mergeCell ref="W325:Y325"/>
    <mergeCell ref="U326:V326"/>
    <mergeCell ref="W326:Y326"/>
    <mergeCell ref="U327:V327"/>
    <mergeCell ref="U269:V269"/>
    <mergeCell ref="W269:Y269"/>
    <mergeCell ref="U270:V270"/>
    <mergeCell ref="W270:Y270"/>
    <mergeCell ref="U271:V271"/>
    <mergeCell ref="W271:Y271"/>
    <mergeCell ref="U272:V272"/>
    <mergeCell ref="W272:Y272"/>
    <mergeCell ref="U273:V273"/>
    <mergeCell ref="W273:Y273"/>
    <mergeCell ref="U285:V285"/>
    <mergeCell ref="W285:Y285"/>
    <mergeCell ref="U286:V286"/>
    <mergeCell ref="W286:Y286"/>
    <mergeCell ref="U323:V323"/>
    <mergeCell ref="W323:Y323"/>
    <mergeCell ref="U324:V324"/>
    <mergeCell ref="W324:Y324"/>
    <mergeCell ref="U308:V308"/>
    <mergeCell ref="W308:Y308"/>
    <mergeCell ref="U309:V309"/>
    <mergeCell ref="W309:Y309"/>
    <mergeCell ref="U321:V321"/>
    <mergeCell ref="W321:Y321"/>
    <mergeCell ref="U322:V322"/>
    <mergeCell ref="W322:Y322"/>
    <mergeCell ref="U294:V294"/>
    <mergeCell ref="W294:Y294"/>
    <mergeCell ref="U295:V295"/>
    <mergeCell ref="W295:Y295"/>
    <mergeCell ref="U296:V296"/>
    <mergeCell ref="W296:Y296"/>
    <mergeCell ref="F358:I366"/>
    <mergeCell ref="F367:I370"/>
    <mergeCell ref="F371:I374"/>
    <mergeCell ref="F375:I383"/>
    <mergeCell ref="U382:V382"/>
    <mergeCell ref="W382:Y382"/>
    <mergeCell ref="U383:V383"/>
    <mergeCell ref="W383:Y383"/>
    <mergeCell ref="U366:V366"/>
    <mergeCell ref="W366:Y366"/>
    <mergeCell ref="U367:V367"/>
    <mergeCell ref="W367:Y367"/>
    <mergeCell ref="U368:V368"/>
    <mergeCell ref="W368:Y368"/>
    <mergeCell ref="U369:V369"/>
    <mergeCell ref="W369:Y369"/>
    <mergeCell ref="U370:V370"/>
    <mergeCell ref="W370:Y370"/>
    <mergeCell ref="U371:V371"/>
    <mergeCell ref="W371:Y371"/>
    <mergeCell ref="U372:V372"/>
    <mergeCell ref="W372:Y372"/>
    <mergeCell ref="U373:V373"/>
    <mergeCell ref="W373:Y373"/>
    <mergeCell ref="U374:V374"/>
    <mergeCell ref="W374:Y374"/>
    <mergeCell ref="U375:V375"/>
    <mergeCell ref="W375:Y375"/>
    <mergeCell ref="U376:V376"/>
    <mergeCell ref="W376:Y376"/>
    <mergeCell ref="U377:V377"/>
    <mergeCell ref="W377:Y377"/>
    <mergeCell ref="F384:I389"/>
    <mergeCell ref="F390:I397"/>
    <mergeCell ref="F398:I404"/>
    <mergeCell ref="F405:I408"/>
    <mergeCell ref="E353:E357"/>
    <mergeCell ref="E358:E366"/>
    <mergeCell ref="E367:E370"/>
    <mergeCell ref="E371:E374"/>
    <mergeCell ref="E375:E383"/>
    <mergeCell ref="E384:E389"/>
    <mergeCell ref="E390:E397"/>
    <mergeCell ref="K297:N297"/>
    <mergeCell ref="K298:N298"/>
    <mergeCell ref="K299:N299"/>
    <mergeCell ref="K300:N300"/>
    <mergeCell ref="K301:N301"/>
    <mergeCell ref="K302:N302"/>
    <mergeCell ref="K303:N303"/>
    <mergeCell ref="K304:N304"/>
    <mergeCell ref="K305:N305"/>
    <mergeCell ref="K306:N306"/>
    <mergeCell ref="K307:N307"/>
    <mergeCell ref="K308:N308"/>
    <mergeCell ref="K309:N309"/>
    <mergeCell ref="K310:N310"/>
    <mergeCell ref="K311:N311"/>
    <mergeCell ref="K331:N331"/>
    <mergeCell ref="K332:N332"/>
    <mergeCell ref="K400:N400"/>
    <mergeCell ref="K405:N405"/>
    <mergeCell ref="K406:N406"/>
    <mergeCell ref="K407:N407"/>
    <mergeCell ref="W526:Y526"/>
    <mergeCell ref="U526:V526"/>
    <mergeCell ref="W525:Y525"/>
    <mergeCell ref="U525:V525"/>
    <mergeCell ref="F526:I526"/>
    <mergeCell ref="F525:I525"/>
    <mergeCell ref="T524:Y524"/>
    <mergeCell ref="P526:S526"/>
    <mergeCell ref="K526:N526"/>
    <mergeCell ref="K525:N525"/>
    <mergeCell ref="U520:V520"/>
    <mergeCell ref="W520:Y520"/>
    <mergeCell ref="U521:V521"/>
    <mergeCell ref="W521:Y521"/>
    <mergeCell ref="J514:J521"/>
    <mergeCell ref="U502:V502"/>
    <mergeCell ref="W502:Y502"/>
    <mergeCell ref="U503:V503"/>
    <mergeCell ref="W503:Y503"/>
    <mergeCell ref="U504:V504"/>
    <mergeCell ref="W504:Y504"/>
    <mergeCell ref="U505:V505"/>
    <mergeCell ref="W505:Y505"/>
    <mergeCell ref="U506:V506"/>
    <mergeCell ref="W506:Y506"/>
    <mergeCell ref="U507:V507"/>
    <mergeCell ref="W507:Y507"/>
    <mergeCell ref="U508:V508"/>
    <mergeCell ref="W508:Y508"/>
    <mergeCell ref="U509:V509"/>
    <mergeCell ref="W509:Y509"/>
    <mergeCell ref="U510:V510"/>
    <mergeCell ref="E514:E521"/>
    <mergeCell ref="F514:I521"/>
    <mergeCell ref="K519:N519"/>
    <mergeCell ref="K520:N520"/>
    <mergeCell ref="K521:N521"/>
    <mergeCell ref="K514:N514"/>
    <mergeCell ref="K515:N515"/>
    <mergeCell ref="K516:N516"/>
    <mergeCell ref="K517:N517"/>
    <mergeCell ref="K518:N518"/>
    <mergeCell ref="E524:S524"/>
    <mergeCell ref="U512:V512"/>
    <mergeCell ref="W512:Y512"/>
    <mergeCell ref="U513:V513"/>
    <mergeCell ref="W513:Y513"/>
    <mergeCell ref="U514:V514"/>
    <mergeCell ref="W514:Y514"/>
    <mergeCell ref="U515:V515"/>
    <mergeCell ref="W515:Y515"/>
    <mergeCell ref="U516:V516"/>
    <mergeCell ref="W516:Y516"/>
    <mergeCell ref="U517:V517"/>
    <mergeCell ref="W517:Y517"/>
    <mergeCell ref="U518:V518"/>
    <mergeCell ref="W518:Y518"/>
    <mergeCell ref="U519:V519"/>
    <mergeCell ref="W519:Y519"/>
    <mergeCell ref="K512:N512"/>
    <mergeCell ref="K513:N513"/>
    <mergeCell ref="W510:Y510"/>
    <mergeCell ref="U493:V493"/>
    <mergeCell ref="W493:Y493"/>
    <mergeCell ref="U494:V494"/>
    <mergeCell ref="W494:Y494"/>
    <mergeCell ref="U495:V495"/>
    <mergeCell ref="W495:Y495"/>
    <mergeCell ref="U496:V496"/>
    <mergeCell ref="W496:Y496"/>
    <mergeCell ref="U497:V497"/>
    <mergeCell ref="W497:Y497"/>
    <mergeCell ref="U498:V498"/>
    <mergeCell ref="W498:Y498"/>
    <mergeCell ref="U499:V499"/>
    <mergeCell ref="W499:Y499"/>
    <mergeCell ref="U500:V500"/>
    <mergeCell ref="W500:Y500"/>
    <mergeCell ref="U501:V501"/>
    <mergeCell ref="W501:Y501"/>
    <mergeCell ref="U491:V491"/>
    <mergeCell ref="W491:Y491"/>
    <mergeCell ref="U492:V492"/>
    <mergeCell ref="W492:Y492"/>
    <mergeCell ref="U475:V475"/>
    <mergeCell ref="W475:Y475"/>
    <mergeCell ref="U476:V476"/>
    <mergeCell ref="W476:Y476"/>
    <mergeCell ref="U477:V477"/>
    <mergeCell ref="W477:Y477"/>
    <mergeCell ref="U478:V478"/>
    <mergeCell ref="W478:Y478"/>
    <mergeCell ref="U479:V479"/>
    <mergeCell ref="W479:Y479"/>
    <mergeCell ref="U480:V480"/>
    <mergeCell ref="W480:Y480"/>
    <mergeCell ref="U481:V481"/>
    <mergeCell ref="W481:Y481"/>
    <mergeCell ref="U482:V482"/>
    <mergeCell ref="W482:Y482"/>
    <mergeCell ref="U483:V483"/>
    <mergeCell ref="W483:Y483"/>
    <mergeCell ref="U484:V484"/>
    <mergeCell ref="W484:Y484"/>
    <mergeCell ref="U485:V485"/>
    <mergeCell ref="W485:Y485"/>
    <mergeCell ref="U486:V486"/>
    <mergeCell ref="W486:Y486"/>
    <mergeCell ref="U487:V487"/>
    <mergeCell ref="W487:Y487"/>
    <mergeCell ref="U488:V488"/>
    <mergeCell ref="W488:Y488"/>
    <mergeCell ref="U473:V473"/>
    <mergeCell ref="W473:Y473"/>
    <mergeCell ref="U474:V474"/>
    <mergeCell ref="W474:Y474"/>
    <mergeCell ref="U457:V457"/>
    <mergeCell ref="W457:Y457"/>
    <mergeCell ref="U458:V458"/>
    <mergeCell ref="W458:Y458"/>
    <mergeCell ref="U459:V459"/>
    <mergeCell ref="W459:Y459"/>
    <mergeCell ref="U460:V460"/>
    <mergeCell ref="W460:Y460"/>
    <mergeCell ref="U461:V461"/>
    <mergeCell ref="W461:Y461"/>
    <mergeCell ref="U462:V462"/>
    <mergeCell ref="W462:Y462"/>
    <mergeCell ref="U463:V463"/>
    <mergeCell ref="W463:Y463"/>
    <mergeCell ref="U464:V464"/>
    <mergeCell ref="W464:Y464"/>
    <mergeCell ref="U465:V465"/>
    <mergeCell ref="W465:Y465"/>
    <mergeCell ref="W469:Y469"/>
    <mergeCell ref="U470:V470"/>
    <mergeCell ref="W470:Y470"/>
    <mergeCell ref="U471:V471"/>
    <mergeCell ref="W471:Y471"/>
    <mergeCell ref="U472:V472"/>
    <mergeCell ref="W472:Y472"/>
    <mergeCell ref="U455:V455"/>
    <mergeCell ref="W455:Y455"/>
    <mergeCell ref="U456:V456"/>
    <mergeCell ref="W456:Y456"/>
    <mergeCell ref="U439:V439"/>
    <mergeCell ref="W439:Y439"/>
    <mergeCell ref="U440:V440"/>
    <mergeCell ref="W440:Y440"/>
    <mergeCell ref="U441:V441"/>
    <mergeCell ref="W441:Y441"/>
    <mergeCell ref="U442:V442"/>
    <mergeCell ref="W442:Y442"/>
    <mergeCell ref="U443:V443"/>
    <mergeCell ref="W443:Y443"/>
    <mergeCell ref="U444:V444"/>
    <mergeCell ref="W444:Y444"/>
    <mergeCell ref="U445:V445"/>
    <mergeCell ref="W445:Y445"/>
    <mergeCell ref="U446:V446"/>
    <mergeCell ref="W446:Y446"/>
    <mergeCell ref="U447:V447"/>
    <mergeCell ref="W447:Y447"/>
    <mergeCell ref="W448:Y448"/>
    <mergeCell ref="U449:V449"/>
    <mergeCell ref="W449:Y449"/>
    <mergeCell ref="U450:V450"/>
    <mergeCell ref="W450:Y450"/>
    <mergeCell ref="U451:V451"/>
    <mergeCell ref="W451:Y451"/>
    <mergeCell ref="U452:V452"/>
    <mergeCell ref="W452:Y452"/>
    <mergeCell ref="U453:V453"/>
    <mergeCell ref="P461:S461"/>
    <mergeCell ref="P466:S466"/>
    <mergeCell ref="P469:S469"/>
    <mergeCell ref="P477:S477"/>
    <mergeCell ref="P489:S489"/>
    <mergeCell ref="P493:S493"/>
    <mergeCell ref="P503:S503"/>
    <mergeCell ref="P507:S507"/>
    <mergeCell ref="P513:S513"/>
    <mergeCell ref="P521:S521"/>
    <mergeCell ref="K489:N489"/>
    <mergeCell ref="K490:N490"/>
    <mergeCell ref="K464:N464"/>
    <mergeCell ref="K465:N465"/>
    <mergeCell ref="K466:N466"/>
    <mergeCell ref="K467:N467"/>
    <mergeCell ref="K468:N468"/>
    <mergeCell ref="K469:N469"/>
    <mergeCell ref="K500:N500"/>
    <mergeCell ref="K501:N501"/>
    <mergeCell ref="K502:N502"/>
    <mergeCell ref="K503:N503"/>
    <mergeCell ref="K506:N506"/>
    <mergeCell ref="K507:N507"/>
    <mergeCell ref="K508:N508"/>
    <mergeCell ref="K509:N509"/>
    <mergeCell ref="K510:N510"/>
    <mergeCell ref="K511:N511"/>
    <mergeCell ref="K496:N496"/>
    <mergeCell ref="K497:N497"/>
    <mergeCell ref="K498:N498"/>
    <mergeCell ref="K499:N499"/>
    <mergeCell ref="K504:N504"/>
    <mergeCell ref="K505:N505"/>
    <mergeCell ref="K472:N472"/>
    <mergeCell ref="K473:N473"/>
    <mergeCell ref="K474:N474"/>
    <mergeCell ref="K479:N479"/>
    <mergeCell ref="K480:N480"/>
    <mergeCell ref="K456:N456"/>
    <mergeCell ref="K457:N457"/>
    <mergeCell ref="K458:N458"/>
    <mergeCell ref="K459:N459"/>
    <mergeCell ref="K460:N460"/>
    <mergeCell ref="K461:N461"/>
    <mergeCell ref="K462:N462"/>
    <mergeCell ref="K463:N463"/>
    <mergeCell ref="K487:N487"/>
    <mergeCell ref="K488:N488"/>
    <mergeCell ref="K491:N491"/>
    <mergeCell ref="K492:N492"/>
    <mergeCell ref="K493:N493"/>
    <mergeCell ref="K494:N494"/>
    <mergeCell ref="K495:N495"/>
    <mergeCell ref="U411:V411"/>
    <mergeCell ref="W411:Y411"/>
    <mergeCell ref="U412:V412"/>
    <mergeCell ref="W412:Y412"/>
    <mergeCell ref="U413:V413"/>
    <mergeCell ref="W413:Y413"/>
    <mergeCell ref="U414:V414"/>
    <mergeCell ref="W414:Y414"/>
    <mergeCell ref="U415:V415"/>
    <mergeCell ref="W415:Y415"/>
    <mergeCell ref="U416:V416"/>
    <mergeCell ref="W416:Y416"/>
    <mergeCell ref="T419:Y419"/>
    <mergeCell ref="F420:I420"/>
    <mergeCell ref="K420:N420"/>
    <mergeCell ref="U420:V420"/>
    <mergeCell ref="W420:Y420"/>
    <mergeCell ref="F409:I415"/>
    <mergeCell ref="F416:I416"/>
    <mergeCell ref="U409:V409"/>
    <mergeCell ref="W409:Y409"/>
    <mergeCell ref="U410:V410"/>
    <mergeCell ref="K416:N416"/>
    <mergeCell ref="E419:S419"/>
    <mergeCell ref="P416:S416"/>
    <mergeCell ref="K414:N414"/>
    <mergeCell ref="K415:N415"/>
    <mergeCell ref="P429:S429"/>
    <mergeCell ref="P433:S433"/>
    <mergeCell ref="P437:S437"/>
    <mergeCell ref="P451:S451"/>
    <mergeCell ref="K438:N438"/>
    <mergeCell ref="K439:N439"/>
    <mergeCell ref="W401:Y401"/>
    <mergeCell ref="U384:V384"/>
    <mergeCell ref="W384:Y384"/>
    <mergeCell ref="U385:V385"/>
    <mergeCell ref="W385:Y385"/>
    <mergeCell ref="U386:V386"/>
    <mergeCell ref="W386:Y386"/>
    <mergeCell ref="U387:V387"/>
    <mergeCell ref="W387:Y387"/>
    <mergeCell ref="U388:V388"/>
    <mergeCell ref="W388:Y388"/>
    <mergeCell ref="U389:V389"/>
    <mergeCell ref="W389:Y389"/>
    <mergeCell ref="U390:V390"/>
    <mergeCell ref="W390:Y390"/>
    <mergeCell ref="U391:V391"/>
    <mergeCell ref="W391:Y391"/>
    <mergeCell ref="U392:V392"/>
    <mergeCell ref="W392:Y392"/>
    <mergeCell ref="U400:V400"/>
    <mergeCell ref="W400:Y400"/>
    <mergeCell ref="U401:V401"/>
    <mergeCell ref="K408:N408"/>
    <mergeCell ref="K409:N409"/>
    <mergeCell ref="K410:N410"/>
    <mergeCell ref="K411:N411"/>
    <mergeCell ref="U378:V378"/>
    <mergeCell ref="W378:Y378"/>
    <mergeCell ref="U379:V379"/>
    <mergeCell ref="W379:Y379"/>
    <mergeCell ref="U364:V364"/>
    <mergeCell ref="W364:Y364"/>
    <mergeCell ref="U365:V365"/>
    <mergeCell ref="W365:Y365"/>
    <mergeCell ref="U348:V348"/>
    <mergeCell ref="W348:Y348"/>
    <mergeCell ref="U349:V349"/>
    <mergeCell ref="W349:Y349"/>
    <mergeCell ref="U350:V350"/>
    <mergeCell ref="W350:Y350"/>
    <mergeCell ref="U351:V351"/>
    <mergeCell ref="W351:Y351"/>
    <mergeCell ref="U352:V352"/>
    <mergeCell ref="W352:Y352"/>
    <mergeCell ref="U353:V353"/>
    <mergeCell ref="W353:Y353"/>
    <mergeCell ref="U354:V354"/>
    <mergeCell ref="W354:Y354"/>
    <mergeCell ref="U355:V355"/>
    <mergeCell ref="W355:Y355"/>
    <mergeCell ref="U356:V356"/>
    <mergeCell ref="W356:Y356"/>
    <mergeCell ref="U357:V357"/>
    <mergeCell ref="W357:Y357"/>
    <mergeCell ref="U358:V358"/>
    <mergeCell ref="W358:Y358"/>
    <mergeCell ref="U359:V359"/>
    <mergeCell ref="W359:Y359"/>
    <mergeCell ref="U360:V360"/>
    <mergeCell ref="W360:Y360"/>
    <mergeCell ref="U361:V361"/>
    <mergeCell ref="W361:Y361"/>
    <mergeCell ref="U337:V337"/>
    <mergeCell ref="W337:Y337"/>
    <mergeCell ref="U338:V338"/>
    <mergeCell ref="W338:Y338"/>
    <mergeCell ref="U339:V339"/>
    <mergeCell ref="W339:Y339"/>
    <mergeCell ref="U340:V340"/>
    <mergeCell ref="W340:Y340"/>
    <mergeCell ref="U341:V341"/>
    <mergeCell ref="W341:Y341"/>
    <mergeCell ref="U342:V342"/>
    <mergeCell ref="W342:Y342"/>
    <mergeCell ref="U343:V343"/>
    <mergeCell ref="W343:Y343"/>
    <mergeCell ref="U344:V344"/>
    <mergeCell ref="W344:Y344"/>
    <mergeCell ref="U345:V345"/>
    <mergeCell ref="W345:Y345"/>
    <mergeCell ref="U304:V304"/>
    <mergeCell ref="W304:Y304"/>
    <mergeCell ref="U305:V305"/>
    <mergeCell ref="W305:Y305"/>
    <mergeCell ref="U328:V328"/>
    <mergeCell ref="W328:Y328"/>
    <mergeCell ref="U329:V329"/>
    <mergeCell ref="W329:Y329"/>
    <mergeCell ref="U312:V312"/>
    <mergeCell ref="W312:Y312"/>
    <mergeCell ref="U313:V313"/>
    <mergeCell ref="W313:Y313"/>
    <mergeCell ref="U314:V314"/>
    <mergeCell ref="W314:Y314"/>
    <mergeCell ref="U315:V315"/>
    <mergeCell ref="W315:Y315"/>
    <mergeCell ref="U316:V316"/>
    <mergeCell ref="W316:Y316"/>
    <mergeCell ref="U317:V317"/>
    <mergeCell ref="W317:Y317"/>
    <mergeCell ref="U318:V318"/>
    <mergeCell ref="W318:Y318"/>
    <mergeCell ref="U319:V319"/>
    <mergeCell ref="W319:Y319"/>
    <mergeCell ref="W327:Y327"/>
    <mergeCell ref="U310:V310"/>
    <mergeCell ref="W310:Y310"/>
    <mergeCell ref="U311:V311"/>
    <mergeCell ref="W311:Y311"/>
    <mergeCell ref="U320:V320"/>
    <mergeCell ref="W320:Y320"/>
    <mergeCell ref="W284:Y284"/>
    <mergeCell ref="U297:V297"/>
    <mergeCell ref="W297:Y297"/>
    <mergeCell ref="U298:V298"/>
    <mergeCell ref="W298:Y298"/>
    <mergeCell ref="U299:V299"/>
    <mergeCell ref="W299:Y299"/>
    <mergeCell ref="U288:V288"/>
    <mergeCell ref="W288:Y288"/>
    <mergeCell ref="U289:V289"/>
    <mergeCell ref="U300:V300"/>
    <mergeCell ref="W300:Y300"/>
    <mergeCell ref="U301:V301"/>
    <mergeCell ref="W301:Y301"/>
    <mergeCell ref="U302:V302"/>
    <mergeCell ref="W302:Y302"/>
    <mergeCell ref="U303:V303"/>
    <mergeCell ref="W303:Y303"/>
    <mergeCell ref="K348:N348"/>
    <mergeCell ref="K349:N349"/>
    <mergeCell ref="K350:N350"/>
    <mergeCell ref="K351:N351"/>
    <mergeCell ref="K352:N352"/>
    <mergeCell ref="K353:N353"/>
    <mergeCell ref="K354:N354"/>
    <mergeCell ref="K355:N355"/>
    <mergeCell ref="K356:N356"/>
    <mergeCell ref="K357:N357"/>
    <mergeCell ref="K358:N358"/>
    <mergeCell ref="K378:N378"/>
    <mergeCell ref="K379:N379"/>
    <mergeCell ref="K397:N397"/>
    <mergeCell ref="K398:N398"/>
    <mergeCell ref="K412:N412"/>
    <mergeCell ref="K413:N413"/>
    <mergeCell ref="K399:N399"/>
    <mergeCell ref="K404:N404"/>
    <mergeCell ref="K392:N392"/>
    <mergeCell ref="K393:N393"/>
    <mergeCell ref="K394:N394"/>
    <mergeCell ref="K395:N395"/>
    <mergeCell ref="K396:N396"/>
    <mergeCell ref="K401:N401"/>
    <mergeCell ref="K402:N402"/>
    <mergeCell ref="K403:N403"/>
    <mergeCell ref="K380:N380"/>
    <mergeCell ref="K381:N381"/>
    <mergeCell ref="K359:N359"/>
    <mergeCell ref="K360:N360"/>
    <mergeCell ref="K361:N361"/>
    <mergeCell ref="P267:S267"/>
    <mergeCell ref="P285:S285"/>
    <mergeCell ref="P298:S298"/>
    <mergeCell ref="P310:S310"/>
    <mergeCell ref="P323:S323"/>
    <mergeCell ref="P326:S326"/>
    <mergeCell ref="P333:S333"/>
    <mergeCell ref="P408:S408"/>
    <mergeCell ref="P404:S404"/>
    <mergeCell ref="P415:S415"/>
    <mergeCell ref="U306:V306"/>
    <mergeCell ref="W306:Y306"/>
    <mergeCell ref="U307:V307"/>
    <mergeCell ref="W307:Y307"/>
    <mergeCell ref="U292:V292"/>
    <mergeCell ref="W292:Y292"/>
    <mergeCell ref="U293:V293"/>
    <mergeCell ref="W293:Y293"/>
    <mergeCell ref="U276:V276"/>
    <mergeCell ref="W276:Y276"/>
    <mergeCell ref="U277:V277"/>
    <mergeCell ref="W277:Y277"/>
    <mergeCell ref="U278:V278"/>
    <mergeCell ref="W278:Y278"/>
    <mergeCell ref="U279:V279"/>
    <mergeCell ref="W279:Y279"/>
    <mergeCell ref="U280:V280"/>
    <mergeCell ref="W280:Y280"/>
    <mergeCell ref="U281:V281"/>
    <mergeCell ref="W281:Y281"/>
    <mergeCell ref="U282:V282"/>
    <mergeCell ref="W282:Y282"/>
    <mergeCell ref="U260:V260"/>
    <mergeCell ref="W260:Y260"/>
    <mergeCell ref="U261:V261"/>
    <mergeCell ref="W261:Y261"/>
    <mergeCell ref="U262:V262"/>
    <mergeCell ref="W262:Y262"/>
    <mergeCell ref="U263:V263"/>
    <mergeCell ref="W263:Y263"/>
    <mergeCell ref="U264:V264"/>
    <mergeCell ref="W264:Y264"/>
    <mergeCell ref="U265:V265"/>
    <mergeCell ref="W265:Y265"/>
    <mergeCell ref="W289:Y289"/>
    <mergeCell ref="U290:V290"/>
    <mergeCell ref="W290:Y290"/>
    <mergeCell ref="U291:V291"/>
    <mergeCell ref="W291:Y291"/>
    <mergeCell ref="U274:V274"/>
    <mergeCell ref="W274:Y274"/>
    <mergeCell ref="U275:V275"/>
    <mergeCell ref="W275:Y275"/>
    <mergeCell ref="U266:V266"/>
    <mergeCell ref="W266:Y266"/>
    <mergeCell ref="U287:V287"/>
    <mergeCell ref="W287:Y287"/>
    <mergeCell ref="U267:V267"/>
    <mergeCell ref="W267:Y267"/>
    <mergeCell ref="U268:V268"/>
    <mergeCell ref="W268:Y268"/>
    <mergeCell ref="U283:V283"/>
    <mergeCell ref="W283:Y283"/>
    <mergeCell ref="U284:V284"/>
    <mergeCell ref="K362:N362"/>
    <mergeCell ref="K363:N363"/>
    <mergeCell ref="K364:N364"/>
    <mergeCell ref="K365:N365"/>
    <mergeCell ref="K366:N366"/>
    <mergeCell ref="K367:N367"/>
    <mergeCell ref="K368:N368"/>
    <mergeCell ref="K369:N369"/>
    <mergeCell ref="K370:N370"/>
    <mergeCell ref="K371:N371"/>
    <mergeCell ref="K372:N372"/>
    <mergeCell ref="K373:N373"/>
    <mergeCell ref="K374:N374"/>
    <mergeCell ref="K375:N375"/>
    <mergeCell ref="K376:N376"/>
    <mergeCell ref="K377:N377"/>
    <mergeCell ref="K382:N382"/>
    <mergeCell ref="K383:N383"/>
    <mergeCell ref="K384:N384"/>
    <mergeCell ref="K385:N385"/>
    <mergeCell ref="K386:N386"/>
    <mergeCell ref="K387:N387"/>
    <mergeCell ref="K388:N388"/>
    <mergeCell ref="K389:N389"/>
    <mergeCell ref="K390:N390"/>
    <mergeCell ref="K391:N391"/>
    <mergeCell ref="K346:N346"/>
    <mergeCell ref="K347:N347"/>
    <mergeCell ref="K314:N314"/>
    <mergeCell ref="K315:N315"/>
    <mergeCell ref="K316:N316"/>
    <mergeCell ref="K317:N317"/>
    <mergeCell ref="K318:N318"/>
    <mergeCell ref="K319:N319"/>
    <mergeCell ref="K320:N320"/>
    <mergeCell ref="K321:N321"/>
    <mergeCell ref="K322:N322"/>
    <mergeCell ref="K323:N323"/>
    <mergeCell ref="K324:N324"/>
    <mergeCell ref="K325:N325"/>
    <mergeCell ref="K326:N326"/>
    <mergeCell ref="K327:N327"/>
    <mergeCell ref="K328:N328"/>
    <mergeCell ref="K329:N329"/>
    <mergeCell ref="K330:N330"/>
    <mergeCell ref="K333:N333"/>
    <mergeCell ref="K334:N334"/>
    <mergeCell ref="K335:N335"/>
    <mergeCell ref="K336:N336"/>
    <mergeCell ref="K337:N337"/>
    <mergeCell ref="K338:N338"/>
    <mergeCell ref="K339:N339"/>
    <mergeCell ref="K340:N340"/>
    <mergeCell ref="K341:N341"/>
    <mergeCell ref="K342:N342"/>
    <mergeCell ref="K343:N343"/>
    <mergeCell ref="K344:N344"/>
    <mergeCell ref="K345:N345"/>
    <mergeCell ref="K312:N312"/>
    <mergeCell ref="K313:N313"/>
    <mergeCell ref="K280:N280"/>
    <mergeCell ref="K281:N281"/>
    <mergeCell ref="K282:N282"/>
    <mergeCell ref="K283:N283"/>
    <mergeCell ref="K284:N284"/>
    <mergeCell ref="K285:N285"/>
    <mergeCell ref="K286:N286"/>
    <mergeCell ref="K287:N287"/>
    <mergeCell ref="K288:N288"/>
    <mergeCell ref="K289:N289"/>
    <mergeCell ref="K290:N290"/>
    <mergeCell ref="K291:N291"/>
    <mergeCell ref="K292:N292"/>
    <mergeCell ref="K293:N293"/>
    <mergeCell ref="K294:N294"/>
    <mergeCell ref="K295:N295"/>
    <mergeCell ref="K296:N296"/>
    <mergeCell ref="J264:J267"/>
    <mergeCell ref="J268:J270"/>
    <mergeCell ref="J271:J278"/>
    <mergeCell ref="J279:J285"/>
    <mergeCell ref="J286:J287"/>
    <mergeCell ref="J288:J290"/>
    <mergeCell ref="J291:J292"/>
    <mergeCell ref="J293:J298"/>
    <mergeCell ref="J299:J304"/>
    <mergeCell ref="J305:J311"/>
    <mergeCell ref="J312:J317"/>
    <mergeCell ref="J318:J319"/>
    <mergeCell ref="J320:J323"/>
    <mergeCell ref="J324:J326"/>
    <mergeCell ref="J328:J333"/>
    <mergeCell ref="J334:J343"/>
    <mergeCell ref="K264:N264"/>
    <mergeCell ref="K265:N265"/>
    <mergeCell ref="K266:N266"/>
    <mergeCell ref="K267:N267"/>
    <mergeCell ref="K268:N268"/>
    <mergeCell ref="K269:N269"/>
    <mergeCell ref="K270:N270"/>
    <mergeCell ref="K271:N271"/>
    <mergeCell ref="K272:N272"/>
    <mergeCell ref="K273:N273"/>
    <mergeCell ref="K274:N274"/>
    <mergeCell ref="K275:N275"/>
    <mergeCell ref="K276:N276"/>
    <mergeCell ref="K277:N277"/>
    <mergeCell ref="K278:N278"/>
    <mergeCell ref="K279:N279"/>
    <mergeCell ref="J344:J352"/>
    <mergeCell ref="J353:J357"/>
    <mergeCell ref="J358:J366"/>
    <mergeCell ref="J367:J370"/>
    <mergeCell ref="J371:J374"/>
    <mergeCell ref="J375:J383"/>
    <mergeCell ref="J384:J389"/>
    <mergeCell ref="J390:J397"/>
    <mergeCell ref="J398:J404"/>
    <mergeCell ref="J405:J408"/>
    <mergeCell ref="J409:J415"/>
    <mergeCell ref="E409:E415"/>
    <mergeCell ref="F257:I263"/>
    <mergeCell ref="F264:I267"/>
    <mergeCell ref="F268:I270"/>
    <mergeCell ref="F271:I278"/>
    <mergeCell ref="F279:I285"/>
    <mergeCell ref="F286:I287"/>
    <mergeCell ref="F288:I290"/>
    <mergeCell ref="F291:I292"/>
    <mergeCell ref="F293:I298"/>
    <mergeCell ref="F299:I304"/>
    <mergeCell ref="F305:I311"/>
    <mergeCell ref="F312:I317"/>
    <mergeCell ref="F318:I319"/>
    <mergeCell ref="F320:I323"/>
    <mergeCell ref="F324:I326"/>
    <mergeCell ref="F327:I327"/>
    <mergeCell ref="F328:I333"/>
    <mergeCell ref="F334:I343"/>
    <mergeCell ref="F344:I352"/>
    <mergeCell ref="F353:I357"/>
    <mergeCell ref="E398:E404"/>
    <mergeCell ref="E405:E408"/>
    <mergeCell ref="E305:E311"/>
    <mergeCell ref="E312:E317"/>
    <mergeCell ref="E318:E319"/>
    <mergeCell ref="E320:E323"/>
    <mergeCell ref="E324:E326"/>
    <mergeCell ref="E328:E333"/>
    <mergeCell ref="E334:E343"/>
    <mergeCell ref="E344:E352"/>
    <mergeCell ref="E264:E267"/>
    <mergeCell ref="E268:E270"/>
    <mergeCell ref="E271:E278"/>
    <mergeCell ref="E279:E285"/>
    <mergeCell ref="E286:E287"/>
    <mergeCell ref="E288:E290"/>
    <mergeCell ref="E291:E292"/>
    <mergeCell ref="E293:E298"/>
    <mergeCell ref="E299:E304"/>
    <mergeCell ref="E257:E263"/>
    <mergeCell ref="K257:N257"/>
    <mergeCell ref="K258:N258"/>
    <mergeCell ref="K259:N259"/>
    <mergeCell ref="K260:N260"/>
    <mergeCell ref="K261:N261"/>
    <mergeCell ref="K262:N262"/>
    <mergeCell ref="K263:N263"/>
    <mergeCell ref="P263:S263"/>
    <mergeCell ref="U252:V252"/>
    <mergeCell ref="W252:Y252"/>
    <mergeCell ref="J257:J263"/>
    <mergeCell ref="F247:I251"/>
    <mergeCell ref="F252:I252"/>
    <mergeCell ref="K247:N247"/>
    <mergeCell ref="K248:N248"/>
    <mergeCell ref="K249:N249"/>
    <mergeCell ref="K250:N250"/>
    <mergeCell ref="K251:N251"/>
    <mergeCell ref="K252:N252"/>
    <mergeCell ref="P251:S251"/>
    <mergeCell ref="U250:V250"/>
    <mergeCell ref="W250:Y250"/>
    <mergeCell ref="U251:V251"/>
    <mergeCell ref="W251:Y251"/>
    <mergeCell ref="E255:S255"/>
    <mergeCell ref="U257:V257"/>
    <mergeCell ref="W257:Y257"/>
    <mergeCell ref="U258:V258"/>
    <mergeCell ref="W258:Y258"/>
    <mergeCell ref="U259:V259"/>
    <mergeCell ref="W259:Y259"/>
    <mergeCell ref="K256:N256"/>
    <mergeCell ref="U256:V256"/>
    <mergeCell ref="W256:Y256"/>
    <mergeCell ref="F239:I246"/>
    <mergeCell ref="J239:J246"/>
    <mergeCell ref="K239:N239"/>
    <mergeCell ref="K240:N240"/>
    <mergeCell ref="K241:N241"/>
    <mergeCell ref="K242:N242"/>
    <mergeCell ref="K243:N243"/>
    <mergeCell ref="K244:N244"/>
    <mergeCell ref="K245:N245"/>
    <mergeCell ref="K246:N246"/>
    <mergeCell ref="E239:E246"/>
    <mergeCell ref="E247:E251"/>
    <mergeCell ref="U239:V239"/>
    <mergeCell ref="U246:V246"/>
    <mergeCell ref="P252:S252"/>
    <mergeCell ref="T255:Y255"/>
    <mergeCell ref="F256:I256"/>
    <mergeCell ref="K238:N238"/>
    <mergeCell ref="W246:Y246"/>
    <mergeCell ref="U247:V247"/>
    <mergeCell ref="W247:Y247"/>
    <mergeCell ref="T237:Y237"/>
    <mergeCell ref="W238:Y238"/>
    <mergeCell ref="U238:V238"/>
    <mergeCell ref="F238:I238"/>
    <mergeCell ref="U248:V248"/>
    <mergeCell ref="W248:Y248"/>
    <mergeCell ref="U249:V249"/>
    <mergeCell ref="W249:Y249"/>
    <mergeCell ref="W239:Y239"/>
    <mergeCell ref="U240:V240"/>
    <mergeCell ref="W240:Y240"/>
    <mergeCell ref="U241:V241"/>
    <mergeCell ref="W241:Y241"/>
    <mergeCell ref="U242:V242"/>
    <mergeCell ref="W242:Y242"/>
    <mergeCell ref="E237:S237"/>
    <mergeCell ref="U243:V243"/>
    <mergeCell ref="W243:Y243"/>
    <mergeCell ref="U244:V244"/>
    <mergeCell ref="W244:Y244"/>
    <mergeCell ref="U245:V245"/>
    <mergeCell ref="W245:Y245"/>
    <mergeCell ref="J247:J251"/>
  </mergeCells>
  <phoneticPr fontId="5"/>
  <conditionalFormatting sqref="I20:M20">
    <cfRule type="expression" dxfId="407" priority="408" stopIfTrue="1">
      <formula>$A20&lt;&gt;0</formula>
    </cfRule>
  </conditionalFormatting>
  <conditionalFormatting sqref="I22:Y22">
    <cfRule type="expression" dxfId="406" priority="407" stopIfTrue="1">
      <formula>$A22&lt;&gt;0</formula>
    </cfRule>
  </conditionalFormatting>
  <conditionalFormatting sqref="I24:Y24">
    <cfRule type="expression" dxfId="405" priority="406" stopIfTrue="1">
      <formula>$A24&lt;&gt;0</formula>
    </cfRule>
  </conditionalFormatting>
  <conditionalFormatting sqref="I26:Y26">
    <cfRule type="expression" dxfId="404" priority="405" stopIfTrue="1">
      <formula>$A26&lt;&gt;0</formula>
    </cfRule>
  </conditionalFormatting>
  <conditionalFormatting sqref="I28:Y28">
    <cfRule type="expression" dxfId="403" priority="404" stopIfTrue="1">
      <formula>$A28&lt;&gt;0</formula>
    </cfRule>
  </conditionalFormatting>
  <conditionalFormatting sqref="I30:Y30">
    <cfRule type="expression" dxfId="402" priority="403" stopIfTrue="1">
      <formula>$A30&lt;&gt;0</formula>
    </cfRule>
  </conditionalFormatting>
  <conditionalFormatting sqref="I32:Y32">
    <cfRule type="expression" dxfId="401" priority="402" stopIfTrue="1">
      <formula>$A32&lt;&gt;0</formula>
    </cfRule>
  </conditionalFormatting>
  <conditionalFormatting sqref="I34:M34">
    <cfRule type="expression" dxfId="400" priority="401" stopIfTrue="1">
      <formula>$A34&lt;&gt;0</formula>
    </cfRule>
  </conditionalFormatting>
  <conditionalFormatting sqref="I36:M36">
    <cfRule type="expression" dxfId="399" priority="400" stopIfTrue="1">
      <formula>$A36&lt;&gt;0</formula>
    </cfRule>
  </conditionalFormatting>
  <conditionalFormatting sqref="I38:Y38">
    <cfRule type="expression" dxfId="398" priority="399" stopIfTrue="1">
      <formula>$A38&lt;&gt;0</formula>
    </cfRule>
  </conditionalFormatting>
  <conditionalFormatting sqref="I40:M40">
    <cfRule type="expression" dxfId="397" priority="398" stopIfTrue="1">
      <formula>$A40&lt;&gt;0</formula>
    </cfRule>
  </conditionalFormatting>
  <conditionalFormatting sqref="I63:M63">
    <cfRule type="expression" dxfId="396" priority="397" stopIfTrue="1">
      <formula>$A63&lt;&gt;0</formula>
    </cfRule>
  </conditionalFormatting>
  <conditionalFormatting sqref="I69:M69">
    <cfRule type="expression" dxfId="395" priority="396" stopIfTrue="1">
      <formula>$A69&lt;&gt;0</formula>
    </cfRule>
  </conditionalFormatting>
  <conditionalFormatting sqref="I71:Y71">
    <cfRule type="expression" dxfId="394" priority="395" stopIfTrue="1">
      <formula>$A71&lt;&gt;0</formula>
    </cfRule>
  </conditionalFormatting>
  <conditionalFormatting sqref="I73:Y73">
    <cfRule type="expression" dxfId="393" priority="394" stopIfTrue="1">
      <formula>$A73&lt;&gt;0</formula>
    </cfRule>
  </conditionalFormatting>
  <conditionalFormatting sqref="I75:Y75">
    <cfRule type="expression" dxfId="392" priority="393" stopIfTrue="1">
      <formula>$A75&lt;&gt;0</formula>
    </cfRule>
  </conditionalFormatting>
  <conditionalFormatting sqref="I77:Y77">
    <cfRule type="expression" dxfId="391" priority="392" stopIfTrue="1">
      <formula>$A77&lt;&gt;0</formula>
    </cfRule>
  </conditionalFormatting>
  <conditionalFormatting sqref="I79:Y79">
    <cfRule type="expression" dxfId="390" priority="391" stopIfTrue="1">
      <formula>$A79&lt;&gt;0</formula>
    </cfRule>
  </conditionalFormatting>
  <conditionalFormatting sqref="I81:Y81">
    <cfRule type="expression" dxfId="389" priority="390" stopIfTrue="1">
      <formula>$A81&lt;&gt;0</formula>
    </cfRule>
  </conditionalFormatting>
  <conditionalFormatting sqref="I83:M83">
    <cfRule type="expression" dxfId="388" priority="389" stopIfTrue="1">
      <formula>$A83&lt;&gt;0</formula>
    </cfRule>
  </conditionalFormatting>
  <conditionalFormatting sqref="P83">
    <cfRule type="expression" dxfId="387" priority="388" stopIfTrue="1">
      <formula>$A84&lt;&gt;0</formula>
    </cfRule>
  </conditionalFormatting>
  <conditionalFormatting sqref="I85:M85">
    <cfRule type="expression" dxfId="386" priority="387" stopIfTrue="1">
      <formula>$A85&lt;&gt;0</formula>
    </cfRule>
  </conditionalFormatting>
  <conditionalFormatting sqref="I87:Y87">
    <cfRule type="expression" dxfId="385" priority="386" stopIfTrue="1">
      <formula>$A87&lt;&gt;0</formula>
    </cfRule>
  </conditionalFormatting>
  <conditionalFormatting sqref="I114:Y114">
    <cfRule type="expression" dxfId="384" priority="385" stopIfTrue="1">
      <formula>$A114&lt;&gt;0</formula>
    </cfRule>
  </conditionalFormatting>
  <conditionalFormatting sqref="I116:Y116">
    <cfRule type="expression" dxfId="383" priority="384" stopIfTrue="1">
      <formula>$A116&lt;&gt;0</formula>
    </cfRule>
  </conditionalFormatting>
  <conditionalFormatting sqref="I120:Y120">
    <cfRule type="expression" dxfId="382" priority="383" stopIfTrue="1">
      <formula>$A120&lt;&gt;0</formula>
    </cfRule>
  </conditionalFormatting>
  <conditionalFormatting sqref="I122:M122">
    <cfRule type="expression" dxfId="381" priority="382" stopIfTrue="1">
      <formula>$A122&lt;&gt;0</formula>
    </cfRule>
  </conditionalFormatting>
  <conditionalFormatting sqref="I124:M124">
    <cfRule type="expression" dxfId="380" priority="381" stopIfTrue="1">
      <formula>$A124&lt;&gt;0</formula>
    </cfRule>
  </conditionalFormatting>
  <conditionalFormatting sqref="I126:Y126">
    <cfRule type="expression" dxfId="379" priority="380" stopIfTrue="1">
      <formula>$A126&lt;&gt;0</formula>
    </cfRule>
  </conditionalFormatting>
  <conditionalFormatting sqref="I153:M153">
    <cfRule type="expression" dxfId="378" priority="379" stopIfTrue="1">
      <formula>$A153&lt;&gt;0</formula>
    </cfRule>
  </conditionalFormatting>
  <conditionalFormatting sqref="I155:Y155">
    <cfRule type="expression" dxfId="377" priority="378" stopIfTrue="1">
      <formula>$A155&lt;&gt;0</formula>
    </cfRule>
  </conditionalFormatting>
  <conditionalFormatting sqref="I157:Y157">
    <cfRule type="expression" dxfId="376" priority="377" stopIfTrue="1">
      <formula>$A157&lt;&gt;0</formula>
    </cfRule>
  </conditionalFormatting>
  <conditionalFormatting sqref="I159:M159">
    <cfRule type="expression" dxfId="375" priority="376" stopIfTrue="1">
      <formula>$A159&lt;&gt;0</formula>
    </cfRule>
  </conditionalFormatting>
  <conditionalFormatting sqref="I161:M161">
    <cfRule type="expression" dxfId="374" priority="375" stopIfTrue="1">
      <formula>$A161&lt;&gt;0</formula>
    </cfRule>
  </conditionalFormatting>
  <conditionalFormatting sqref="I163:Y163">
    <cfRule type="expression" dxfId="373" priority="374" stopIfTrue="1">
      <formula>$A163&lt;&gt;0</formula>
    </cfRule>
  </conditionalFormatting>
  <conditionalFormatting sqref="I165:M165">
    <cfRule type="expression" dxfId="372" priority="373" stopIfTrue="1">
      <formula>$A165&lt;&gt;0</formula>
    </cfRule>
  </conditionalFormatting>
  <conditionalFormatting sqref="I167:M167">
    <cfRule type="expression" dxfId="371" priority="372" stopIfTrue="1">
      <formula>$A167&lt;&gt;0</formula>
    </cfRule>
  </conditionalFormatting>
  <conditionalFormatting sqref="I169:Y169">
    <cfRule type="expression" dxfId="370" priority="371" stopIfTrue="1">
      <formula>$A169&lt;&gt;0</formula>
    </cfRule>
  </conditionalFormatting>
  <conditionalFormatting sqref="K183:M183">
    <cfRule type="expression" dxfId="369" priority="370" stopIfTrue="1">
      <formula>$A182&lt;&gt;0</formula>
    </cfRule>
  </conditionalFormatting>
  <conditionalFormatting sqref="K184:M184">
    <cfRule type="expression" dxfId="368" priority="369" stopIfTrue="1">
      <formula>$A182&lt;&gt;0</formula>
    </cfRule>
  </conditionalFormatting>
  <conditionalFormatting sqref="N184:V184">
    <cfRule type="expression" dxfId="367" priority="368" stopIfTrue="1">
      <formula>$A184&lt;&gt;0</formula>
    </cfRule>
  </conditionalFormatting>
  <conditionalFormatting sqref="K185:M185">
    <cfRule type="expression" dxfId="366" priority="367" stopIfTrue="1">
      <formula>$A182&lt;&gt;0</formula>
    </cfRule>
  </conditionalFormatting>
  <conditionalFormatting sqref="N185:V185">
    <cfRule type="expression" dxfId="365" priority="366" stopIfTrue="1">
      <formula>$A185&lt;&gt;0</formula>
    </cfRule>
  </conditionalFormatting>
  <conditionalFormatting sqref="K186:M187">
    <cfRule type="expression" dxfId="364" priority="365" stopIfTrue="1">
      <formula>$A182&lt;&gt;0</formula>
    </cfRule>
  </conditionalFormatting>
  <conditionalFormatting sqref="N186:V186">
    <cfRule type="expression" dxfId="363" priority="364" stopIfTrue="1">
      <formula>AND($A186&lt;&gt;0,TRIM($N186)="")</formula>
    </cfRule>
  </conditionalFormatting>
  <conditionalFormatting sqref="W186:X186">
    <cfRule type="expression" dxfId="362" priority="363" stopIfTrue="1">
      <formula>AND($A186&lt;&gt;0,TRIM($W186)="")</formula>
    </cfRule>
  </conditionalFormatting>
  <conditionalFormatting sqref="I189:M189">
    <cfRule type="expression" dxfId="361" priority="362" stopIfTrue="1">
      <formula>$A189&lt;&gt;0</formula>
    </cfRule>
  </conditionalFormatting>
  <conditionalFormatting sqref="I200:M200">
    <cfRule type="expression" dxfId="360" priority="361" stopIfTrue="1">
      <formula>$A200&lt;&gt;0</formula>
    </cfRule>
  </conditionalFormatting>
  <conditionalFormatting sqref="I201:M201">
    <cfRule type="expression" dxfId="359" priority="360" stopIfTrue="1">
      <formula>$A201&lt;&gt;0</formula>
    </cfRule>
  </conditionalFormatting>
  <conditionalFormatting sqref="I202:M202">
    <cfRule type="expression" dxfId="358" priority="359" stopIfTrue="1">
      <formula>$A202&lt;&gt;0</formula>
    </cfRule>
  </conditionalFormatting>
  <conditionalFormatting sqref="I204:M204">
    <cfRule type="expression" dxfId="357" priority="358" stopIfTrue="1">
      <formula>$A204&lt;&gt;0</formula>
    </cfRule>
  </conditionalFormatting>
  <conditionalFormatting sqref="J239:J246">
    <cfRule type="expression" dxfId="356" priority="357" stopIfTrue="1">
      <formula>希望&lt;&gt;0</formula>
    </cfRule>
  </conditionalFormatting>
  <conditionalFormatting sqref="O239">
    <cfRule type="expression" dxfId="355" priority="356" stopIfTrue="1">
      <formula>$AC239</formula>
    </cfRule>
  </conditionalFormatting>
  <conditionalFormatting sqref="O240">
    <cfRule type="expression" dxfId="354" priority="355" stopIfTrue="1">
      <formula>$AC240</formula>
    </cfRule>
  </conditionalFormatting>
  <conditionalFormatting sqref="O241">
    <cfRule type="expression" dxfId="353" priority="354" stopIfTrue="1">
      <formula>$AC241</formula>
    </cfRule>
  </conditionalFormatting>
  <conditionalFormatting sqref="O242">
    <cfRule type="expression" dxfId="352" priority="353" stopIfTrue="1">
      <formula>$AC242</formula>
    </cfRule>
  </conditionalFormatting>
  <conditionalFormatting sqref="O243">
    <cfRule type="expression" dxfId="351" priority="352" stopIfTrue="1">
      <formula>$AC243</formula>
    </cfRule>
  </conditionalFormatting>
  <conditionalFormatting sqref="O244">
    <cfRule type="expression" dxfId="350" priority="351" stopIfTrue="1">
      <formula>$AC244</formula>
    </cfRule>
  </conditionalFormatting>
  <conditionalFormatting sqref="O245">
    <cfRule type="expression" dxfId="349" priority="350" stopIfTrue="1">
      <formula>$AC245</formula>
    </cfRule>
  </conditionalFormatting>
  <conditionalFormatting sqref="O246">
    <cfRule type="expression" dxfId="348" priority="349" stopIfTrue="1">
      <formula>$AC246</formula>
    </cfRule>
  </conditionalFormatting>
  <conditionalFormatting sqref="J247:J251">
    <cfRule type="expression" dxfId="347" priority="348" stopIfTrue="1">
      <formula>希望&lt;&gt;0</formula>
    </cfRule>
  </conditionalFormatting>
  <conditionalFormatting sqref="O247">
    <cfRule type="expression" dxfId="346" priority="347" stopIfTrue="1">
      <formula>$AC247</formula>
    </cfRule>
  </conditionalFormatting>
  <conditionalFormatting sqref="O248">
    <cfRule type="expression" dxfId="345" priority="346" stopIfTrue="1">
      <formula>$AC248</formula>
    </cfRule>
  </conditionalFormatting>
  <conditionalFormatting sqref="O249">
    <cfRule type="expression" dxfId="344" priority="345" stopIfTrue="1">
      <formula>$AC249</formula>
    </cfRule>
  </conditionalFormatting>
  <conditionalFormatting sqref="O250">
    <cfRule type="expression" dxfId="343" priority="344" stopIfTrue="1">
      <formula>$AC250</formula>
    </cfRule>
  </conditionalFormatting>
  <conditionalFormatting sqref="O251">
    <cfRule type="expression" dxfId="342" priority="343" stopIfTrue="1">
      <formula>$AC251</formula>
    </cfRule>
  </conditionalFormatting>
  <conditionalFormatting sqref="P251:S251">
    <cfRule type="expression" dxfId="341" priority="342" stopIfTrue="1">
      <formula>$A251&lt;&gt;0</formula>
    </cfRule>
  </conditionalFormatting>
  <conditionalFormatting sqref="J252">
    <cfRule type="expression" dxfId="340" priority="341" stopIfTrue="1">
      <formula>希望&lt;&gt;0</formula>
    </cfRule>
  </conditionalFormatting>
  <conditionalFormatting sqref="O252">
    <cfRule type="expression" dxfId="339" priority="340" stopIfTrue="1">
      <formula>OR(AND(TRIM(J252)&lt;&gt;"",O252&lt;&gt;"○"),AND(TRIM(J252)="",O252="○"))</formula>
    </cfRule>
  </conditionalFormatting>
  <conditionalFormatting sqref="P252:S252">
    <cfRule type="expression" dxfId="338" priority="339" stopIfTrue="1">
      <formula>AND(O252="○",TRIM(P252)="")</formula>
    </cfRule>
  </conditionalFormatting>
  <conditionalFormatting sqref="J257:J263">
    <cfRule type="expression" dxfId="337" priority="338" stopIfTrue="1">
      <formula>希望&lt;&gt;0</formula>
    </cfRule>
  </conditionalFormatting>
  <conditionalFormatting sqref="O257">
    <cfRule type="expression" dxfId="336" priority="337" stopIfTrue="1">
      <formula>$AC257</formula>
    </cfRule>
  </conditionalFormatting>
  <conditionalFormatting sqref="O258">
    <cfRule type="expression" dxfId="335" priority="336" stopIfTrue="1">
      <formula>$AC258</formula>
    </cfRule>
  </conditionalFormatting>
  <conditionalFormatting sqref="O259">
    <cfRule type="expression" dxfId="334" priority="335" stopIfTrue="1">
      <formula>$AC259</formula>
    </cfRule>
  </conditionalFormatting>
  <conditionalFormatting sqref="O260">
    <cfRule type="expression" dxfId="333" priority="334" stopIfTrue="1">
      <formula>$AC260</formula>
    </cfRule>
  </conditionalFormatting>
  <conditionalFormatting sqref="O261">
    <cfRule type="expression" dxfId="332" priority="333" stopIfTrue="1">
      <formula>$AC261</formula>
    </cfRule>
  </conditionalFormatting>
  <conditionalFormatting sqref="O262">
    <cfRule type="expression" dxfId="331" priority="332" stopIfTrue="1">
      <formula>$AC262</formula>
    </cfRule>
  </conditionalFormatting>
  <conditionalFormatting sqref="O263">
    <cfRule type="expression" dxfId="330" priority="331" stopIfTrue="1">
      <formula>$AC263</formula>
    </cfRule>
  </conditionalFormatting>
  <conditionalFormatting sqref="P263:S263">
    <cfRule type="expression" dxfId="329" priority="330" stopIfTrue="1">
      <formula>$A263&lt;&gt;0</formula>
    </cfRule>
  </conditionalFormatting>
  <conditionalFormatting sqref="J264:J267">
    <cfRule type="expression" dxfId="328" priority="329" stopIfTrue="1">
      <formula>希望&lt;&gt;0</formula>
    </cfRule>
  </conditionalFormatting>
  <conditionalFormatting sqref="O264">
    <cfRule type="expression" dxfId="327" priority="328" stopIfTrue="1">
      <formula>$AC264</formula>
    </cfRule>
  </conditionalFormatting>
  <conditionalFormatting sqref="O265">
    <cfRule type="expression" dxfId="326" priority="327" stopIfTrue="1">
      <formula>$AC265</formula>
    </cfRule>
  </conditionalFormatting>
  <conditionalFormatting sqref="O266">
    <cfRule type="expression" dxfId="325" priority="326" stopIfTrue="1">
      <formula>$AC266</formula>
    </cfRule>
  </conditionalFormatting>
  <conditionalFormatting sqref="O267">
    <cfRule type="expression" dxfId="324" priority="325" stopIfTrue="1">
      <formula>$AC267</formula>
    </cfRule>
  </conditionalFormatting>
  <conditionalFormatting sqref="P267:S267">
    <cfRule type="expression" dxfId="323" priority="324" stopIfTrue="1">
      <formula>$A267&lt;&gt;0</formula>
    </cfRule>
  </conditionalFormatting>
  <conditionalFormatting sqref="J268:J270">
    <cfRule type="expression" dxfId="322" priority="323" stopIfTrue="1">
      <formula>希望&lt;&gt;0</formula>
    </cfRule>
  </conditionalFormatting>
  <conditionalFormatting sqref="O268">
    <cfRule type="expression" dxfId="321" priority="322" stopIfTrue="1">
      <formula>$AC268</formula>
    </cfRule>
  </conditionalFormatting>
  <conditionalFormatting sqref="O269">
    <cfRule type="expression" dxfId="320" priority="321" stopIfTrue="1">
      <formula>$AC269</formula>
    </cfRule>
  </conditionalFormatting>
  <conditionalFormatting sqref="O270">
    <cfRule type="expression" dxfId="319" priority="320" stopIfTrue="1">
      <formula>$AC270</formula>
    </cfRule>
  </conditionalFormatting>
  <conditionalFormatting sqref="J271:J278">
    <cfRule type="expression" dxfId="318" priority="319" stopIfTrue="1">
      <formula>希望&lt;&gt;0</formula>
    </cfRule>
  </conditionalFormatting>
  <conditionalFormatting sqref="O271">
    <cfRule type="expression" dxfId="317" priority="318" stopIfTrue="1">
      <formula>$AC271</formula>
    </cfRule>
  </conditionalFormatting>
  <conditionalFormatting sqref="O272">
    <cfRule type="expression" dxfId="316" priority="317" stopIfTrue="1">
      <formula>$AC272</formula>
    </cfRule>
  </conditionalFormatting>
  <conditionalFormatting sqref="O273">
    <cfRule type="expression" dxfId="315" priority="316" stopIfTrue="1">
      <formula>$AC273</formula>
    </cfRule>
  </conditionalFormatting>
  <conditionalFormatting sqref="O274">
    <cfRule type="expression" dxfId="314" priority="315" stopIfTrue="1">
      <formula>$AC274</formula>
    </cfRule>
  </conditionalFormatting>
  <conditionalFormatting sqref="O275">
    <cfRule type="expression" dxfId="313" priority="314" stopIfTrue="1">
      <formula>$AC275</formula>
    </cfRule>
  </conditionalFormatting>
  <conditionalFormatting sqref="O276">
    <cfRule type="expression" dxfId="312" priority="313" stopIfTrue="1">
      <formula>$AC276</formula>
    </cfRule>
  </conditionalFormatting>
  <conditionalFormatting sqref="O277">
    <cfRule type="expression" dxfId="311" priority="312" stopIfTrue="1">
      <formula>$AC277</formula>
    </cfRule>
  </conditionalFormatting>
  <conditionalFormatting sqref="O278">
    <cfRule type="expression" dxfId="310" priority="311" stopIfTrue="1">
      <formula>$AC278</formula>
    </cfRule>
  </conditionalFormatting>
  <conditionalFormatting sqref="J279:J285">
    <cfRule type="expression" dxfId="309" priority="310" stopIfTrue="1">
      <formula>希望&lt;&gt;0</formula>
    </cfRule>
  </conditionalFormatting>
  <conditionalFormatting sqref="O279">
    <cfRule type="expression" dxfId="308" priority="309" stopIfTrue="1">
      <formula>$AC279</formula>
    </cfRule>
  </conditionalFormatting>
  <conditionalFormatting sqref="O280">
    <cfRule type="expression" dxfId="307" priority="308" stopIfTrue="1">
      <formula>$AC280</formula>
    </cfRule>
  </conditionalFormatting>
  <conditionalFormatting sqref="O281">
    <cfRule type="expression" dxfId="306" priority="307" stopIfTrue="1">
      <formula>$AC281</formula>
    </cfRule>
  </conditionalFormatting>
  <conditionalFormatting sqref="O282">
    <cfRule type="expression" dxfId="305" priority="306" stopIfTrue="1">
      <formula>$AC282</formula>
    </cfRule>
  </conditionalFormatting>
  <conditionalFormatting sqref="O283">
    <cfRule type="expression" dxfId="304" priority="305" stopIfTrue="1">
      <formula>$AC283</formula>
    </cfRule>
  </conditionalFormatting>
  <conditionalFormatting sqref="O284">
    <cfRule type="expression" dxfId="303" priority="304" stopIfTrue="1">
      <formula>$AC284</formula>
    </cfRule>
  </conditionalFormatting>
  <conditionalFormatting sqref="O285">
    <cfRule type="expression" dxfId="302" priority="303" stopIfTrue="1">
      <formula>$AC285</formula>
    </cfRule>
  </conditionalFormatting>
  <conditionalFormatting sqref="P285:S285">
    <cfRule type="expression" dxfId="301" priority="302" stopIfTrue="1">
      <formula>$A285&lt;&gt;0</formula>
    </cfRule>
  </conditionalFormatting>
  <conditionalFormatting sqref="J286:J287">
    <cfRule type="expression" dxfId="300" priority="301" stopIfTrue="1">
      <formula>希望&lt;&gt;0</formula>
    </cfRule>
  </conditionalFormatting>
  <conditionalFormatting sqref="O286">
    <cfRule type="expression" dxfId="299" priority="300" stopIfTrue="1">
      <formula>$AC286</formula>
    </cfRule>
  </conditionalFormatting>
  <conditionalFormatting sqref="O287">
    <cfRule type="expression" dxfId="298" priority="299" stopIfTrue="1">
      <formula>$AC287</formula>
    </cfRule>
  </conditionalFormatting>
  <conditionalFormatting sqref="J288:J290">
    <cfRule type="expression" dxfId="297" priority="298" stopIfTrue="1">
      <formula>希望&lt;&gt;0</formula>
    </cfRule>
  </conditionalFormatting>
  <conditionalFormatting sqref="O288">
    <cfRule type="expression" dxfId="296" priority="297" stopIfTrue="1">
      <formula>$AC288</formula>
    </cfRule>
  </conditionalFormatting>
  <conditionalFormatting sqref="O289">
    <cfRule type="expression" dxfId="295" priority="296" stopIfTrue="1">
      <formula>$AC289</formula>
    </cfRule>
  </conditionalFormatting>
  <conditionalFormatting sqref="O290">
    <cfRule type="expression" dxfId="294" priority="295" stopIfTrue="1">
      <formula>$AC290</formula>
    </cfRule>
  </conditionalFormatting>
  <conditionalFormatting sqref="J291:J292">
    <cfRule type="expression" dxfId="293" priority="294" stopIfTrue="1">
      <formula>希望&lt;&gt;0</formula>
    </cfRule>
  </conditionalFormatting>
  <conditionalFormatting sqref="O291">
    <cfRule type="expression" dxfId="292" priority="293" stopIfTrue="1">
      <formula>$AC291</formula>
    </cfRule>
  </conditionalFormatting>
  <conditionalFormatting sqref="O292">
    <cfRule type="expression" dxfId="291" priority="292" stopIfTrue="1">
      <formula>$AC292</formula>
    </cfRule>
  </conditionalFormatting>
  <conditionalFormatting sqref="J293:J298">
    <cfRule type="expression" dxfId="290" priority="291" stopIfTrue="1">
      <formula>希望&lt;&gt;0</formula>
    </cfRule>
  </conditionalFormatting>
  <conditionalFormatting sqref="O293">
    <cfRule type="expression" dxfId="289" priority="290" stopIfTrue="1">
      <formula>$AC293</formula>
    </cfRule>
  </conditionalFormatting>
  <conditionalFormatting sqref="O294">
    <cfRule type="expression" dxfId="288" priority="289" stopIfTrue="1">
      <formula>$AC294</formula>
    </cfRule>
  </conditionalFormatting>
  <conditionalFormatting sqref="O295">
    <cfRule type="expression" dxfId="287" priority="288" stopIfTrue="1">
      <formula>$AC295</formula>
    </cfRule>
  </conditionalFormatting>
  <conditionalFormatting sqref="O296">
    <cfRule type="expression" dxfId="286" priority="287" stopIfTrue="1">
      <formula>$AC296</formula>
    </cfRule>
  </conditionalFormatting>
  <conditionalFormatting sqref="O297">
    <cfRule type="expression" dxfId="285" priority="286" stopIfTrue="1">
      <formula>$AC297</formula>
    </cfRule>
  </conditionalFormatting>
  <conditionalFormatting sqref="O298">
    <cfRule type="expression" dxfId="284" priority="285" stopIfTrue="1">
      <formula>$AC298</formula>
    </cfRule>
  </conditionalFormatting>
  <conditionalFormatting sqref="P298:S298">
    <cfRule type="expression" dxfId="283" priority="284" stopIfTrue="1">
      <formula>$A298&lt;&gt;0</formula>
    </cfRule>
  </conditionalFormatting>
  <conditionalFormatting sqref="J299:J304">
    <cfRule type="expression" dxfId="282" priority="283" stopIfTrue="1">
      <formula>希望&lt;&gt;0</formula>
    </cfRule>
  </conditionalFormatting>
  <conditionalFormatting sqref="O299">
    <cfRule type="expression" dxfId="281" priority="282" stopIfTrue="1">
      <formula>$AC299</formula>
    </cfRule>
  </conditionalFormatting>
  <conditionalFormatting sqref="O300">
    <cfRule type="expression" dxfId="280" priority="281" stopIfTrue="1">
      <formula>$AC300</formula>
    </cfRule>
  </conditionalFormatting>
  <conditionalFormatting sqref="O301">
    <cfRule type="expression" dxfId="279" priority="280" stopIfTrue="1">
      <formula>$AC301</formula>
    </cfRule>
  </conditionalFormatting>
  <conditionalFormatting sqref="O302">
    <cfRule type="expression" dxfId="278" priority="279" stopIfTrue="1">
      <formula>$AC302</formula>
    </cfRule>
  </conditionalFormatting>
  <conditionalFormatting sqref="O303">
    <cfRule type="expression" dxfId="277" priority="278" stopIfTrue="1">
      <formula>$AC303</formula>
    </cfRule>
  </conditionalFormatting>
  <conditionalFormatting sqref="O304">
    <cfRule type="expression" dxfId="276" priority="277" stopIfTrue="1">
      <formula>$AC304</formula>
    </cfRule>
  </conditionalFormatting>
  <conditionalFormatting sqref="J305:J311">
    <cfRule type="expression" dxfId="275" priority="276" stopIfTrue="1">
      <formula>希望&lt;&gt;0</formula>
    </cfRule>
  </conditionalFormatting>
  <conditionalFormatting sqref="O305">
    <cfRule type="expression" dxfId="274" priority="275" stopIfTrue="1">
      <formula>$AC305</formula>
    </cfRule>
  </conditionalFormatting>
  <conditionalFormatting sqref="O306">
    <cfRule type="expression" dxfId="273" priority="274" stopIfTrue="1">
      <formula>$AC306</formula>
    </cfRule>
  </conditionalFormatting>
  <conditionalFormatting sqref="O307">
    <cfRule type="expression" dxfId="272" priority="273" stopIfTrue="1">
      <formula>$AC307</formula>
    </cfRule>
  </conditionalFormatting>
  <conditionalFormatting sqref="O308">
    <cfRule type="expression" dxfId="271" priority="272" stopIfTrue="1">
      <formula>$AC308</formula>
    </cfRule>
  </conditionalFormatting>
  <conditionalFormatting sqref="O309">
    <cfRule type="expression" dxfId="270" priority="271" stopIfTrue="1">
      <formula>$AC309</formula>
    </cfRule>
  </conditionalFormatting>
  <conditionalFormatting sqref="O310">
    <cfRule type="expression" dxfId="269" priority="270" stopIfTrue="1">
      <formula>$AC310</formula>
    </cfRule>
  </conditionalFormatting>
  <conditionalFormatting sqref="P310:S310">
    <cfRule type="expression" dxfId="268" priority="269" stopIfTrue="1">
      <formula>$A310&lt;&gt;0</formula>
    </cfRule>
  </conditionalFormatting>
  <conditionalFormatting sqref="O311">
    <cfRule type="expression" dxfId="267" priority="268" stopIfTrue="1">
      <formula>$AC311</formula>
    </cfRule>
  </conditionalFormatting>
  <conditionalFormatting sqref="J312:J317">
    <cfRule type="expression" dxfId="266" priority="267" stopIfTrue="1">
      <formula>希望&lt;&gt;0</formula>
    </cfRule>
  </conditionalFormatting>
  <conditionalFormatting sqref="O312">
    <cfRule type="expression" dxfId="265" priority="266" stopIfTrue="1">
      <formula>$AC312</formula>
    </cfRule>
  </conditionalFormatting>
  <conditionalFormatting sqref="O313">
    <cfRule type="expression" dxfId="264" priority="265" stopIfTrue="1">
      <formula>$AC313</formula>
    </cfRule>
  </conditionalFormatting>
  <conditionalFormatting sqref="O314">
    <cfRule type="expression" dxfId="263" priority="264" stopIfTrue="1">
      <formula>$AC314</formula>
    </cfRule>
  </conditionalFormatting>
  <conditionalFormatting sqref="O315">
    <cfRule type="expression" dxfId="262" priority="263" stopIfTrue="1">
      <formula>$AC315</formula>
    </cfRule>
  </conditionalFormatting>
  <conditionalFormatting sqref="O316">
    <cfRule type="expression" dxfId="261" priority="262" stopIfTrue="1">
      <formula>$AC316</formula>
    </cfRule>
  </conditionalFormatting>
  <conditionalFormatting sqref="O317">
    <cfRule type="expression" dxfId="260" priority="261" stopIfTrue="1">
      <formula>$AC317</formula>
    </cfRule>
  </conditionalFormatting>
  <conditionalFormatting sqref="J318:J319">
    <cfRule type="expression" dxfId="259" priority="260" stopIfTrue="1">
      <formula>希望&lt;&gt;0</formula>
    </cfRule>
  </conditionalFormatting>
  <conditionalFormatting sqref="O318">
    <cfRule type="expression" dxfId="258" priority="259" stopIfTrue="1">
      <formula>$AC318</formula>
    </cfRule>
  </conditionalFormatting>
  <conditionalFormatting sqref="O319">
    <cfRule type="expression" dxfId="257" priority="258" stopIfTrue="1">
      <formula>$AC319</formula>
    </cfRule>
  </conditionalFormatting>
  <conditionalFormatting sqref="J320:J323">
    <cfRule type="expression" dxfId="256" priority="257" stopIfTrue="1">
      <formula>希望&lt;&gt;0</formula>
    </cfRule>
  </conditionalFormatting>
  <conditionalFormatting sqref="O320">
    <cfRule type="expression" dxfId="255" priority="256" stopIfTrue="1">
      <formula>$AC320</formula>
    </cfRule>
  </conditionalFormatting>
  <conditionalFormatting sqref="O321">
    <cfRule type="expression" dxfId="254" priority="255" stopIfTrue="1">
      <formula>$AC321</formula>
    </cfRule>
  </conditionalFormatting>
  <conditionalFormatting sqref="O322">
    <cfRule type="expression" dxfId="253" priority="254" stopIfTrue="1">
      <formula>$AC322</formula>
    </cfRule>
  </conditionalFormatting>
  <conditionalFormatting sqref="O323">
    <cfRule type="expression" dxfId="252" priority="253" stopIfTrue="1">
      <formula>$AC323</formula>
    </cfRule>
  </conditionalFormatting>
  <conditionalFormatting sqref="P323:S323">
    <cfRule type="expression" dxfId="251" priority="252" stopIfTrue="1">
      <formula>$A323&lt;&gt;0</formula>
    </cfRule>
  </conditionalFormatting>
  <conditionalFormatting sqref="J324:J326">
    <cfRule type="expression" dxfId="250" priority="251" stopIfTrue="1">
      <formula>希望&lt;&gt;0</formula>
    </cfRule>
  </conditionalFormatting>
  <conditionalFormatting sqref="O324">
    <cfRule type="expression" dxfId="249" priority="250" stopIfTrue="1">
      <formula>$AC324</formula>
    </cfRule>
  </conditionalFormatting>
  <conditionalFormatting sqref="O325">
    <cfRule type="expression" dxfId="248" priority="249" stopIfTrue="1">
      <formula>$AC325</formula>
    </cfRule>
  </conditionalFormatting>
  <conditionalFormatting sqref="O326">
    <cfRule type="expression" dxfId="247" priority="248" stopIfTrue="1">
      <formula>$AC326</formula>
    </cfRule>
  </conditionalFormatting>
  <conditionalFormatting sqref="P326:S326">
    <cfRule type="expression" dxfId="246" priority="247" stopIfTrue="1">
      <formula>$A326&lt;&gt;0</formula>
    </cfRule>
  </conditionalFormatting>
  <conditionalFormatting sqref="J327">
    <cfRule type="expression" dxfId="245" priority="246" stopIfTrue="1">
      <formula>希望&lt;&gt;0</formula>
    </cfRule>
  </conditionalFormatting>
  <conditionalFormatting sqref="O327">
    <cfRule type="expression" dxfId="244" priority="245" stopIfTrue="1">
      <formula>$AC327</formula>
    </cfRule>
  </conditionalFormatting>
  <conditionalFormatting sqref="J328:J333">
    <cfRule type="expression" dxfId="243" priority="244" stopIfTrue="1">
      <formula>希望&lt;&gt;0</formula>
    </cfRule>
  </conditionalFormatting>
  <conditionalFormatting sqref="O328">
    <cfRule type="expression" dxfId="242" priority="243" stopIfTrue="1">
      <formula>$AC328</formula>
    </cfRule>
  </conditionalFormatting>
  <conditionalFormatting sqref="O329">
    <cfRule type="expression" dxfId="241" priority="242" stopIfTrue="1">
      <formula>$AC329</formula>
    </cfRule>
  </conditionalFormatting>
  <conditionalFormatting sqref="O330">
    <cfRule type="expression" dxfId="240" priority="241" stopIfTrue="1">
      <formula>$AC330</formula>
    </cfRule>
  </conditionalFormatting>
  <conditionalFormatting sqref="O331">
    <cfRule type="expression" dxfId="239" priority="240" stopIfTrue="1">
      <formula>$AC331</formula>
    </cfRule>
  </conditionalFormatting>
  <conditionalFormatting sqref="O332">
    <cfRule type="expression" dxfId="238" priority="239" stopIfTrue="1">
      <formula>$AC332</formula>
    </cfRule>
  </conditionalFormatting>
  <conditionalFormatting sqref="O333">
    <cfRule type="expression" dxfId="237" priority="238" stopIfTrue="1">
      <formula>$AC333</formula>
    </cfRule>
  </conditionalFormatting>
  <conditionalFormatting sqref="P333:S333">
    <cfRule type="expression" dxfId="236" priority="237" stopIfTrue="1">
      <formula>$A333&lt;&gt;0</formula>
    </cfRule>
  </conditionalFormatting>
  <conditionalFormatting sqref="J334:J343">
    <cfRule type="expression" dxfId="235" priority="236" stopIfTrue="1">
      <formula>希望&lt;&gt;0</formula>
    </cfRule>
  </conditionalFormatting>
  <conditionalFormatting sqref="O334">
    <cfRule type="expression" dxfId="234" priority="235" stopIfTrue="1">
      <formula>$AC334</formula>
    </cfRule>
  </conditionalFormatting>
  <conditionalFormatting sqref="O335">
    <cfRule type="expression" dxfId="233" priority="234" stopIfTrue="1">
      <formula>$AC335</formula>
    </cfRule>
  </conditionalFormatting>
  <conditionalFormatting sqref="O336">
    <cfRule type="expression" dxfId="232" priority="233" stopIfTrue="1">
      <formula>$AC336</formula>
    </cfRule>
  </conditionalFormatting>
  <conditionalFormatting sqref="O337">
    <cfRule type="expression" dxfId="231" priority="232" stopIfTrue="1">
      <formula>$AC337</formula>
    </cfRule>
  </conditionalFormatting>
  <conditionalFormatting sqref="O338">
    <cfRule type="expression" dxfId="230" priority="231" stopIfTrue="1">
      <formula>$AC338</formula>
    </cfRule>
  </conditionalFormatting>
  <conditionalFormatting sqref="O339">
    <cfRule type="expression" dxfId="229" priority="230" stopIfTrue="1">
      <formula>$AC339</formula>
    </cfRule>
  </conditionalFormatting>
  <conditionalFormatting sqref="O340">
    <cfRule type="expression" dxfId="228" priority="229" stopIfTrue="1">
      <formula>$AC340</formula>
    </cfRule>
  </conditionalFormatting>
  <conditionalFormatting sqref="O341">
    <cfRule type="expression" dxfId="227" priority="228" stopIfTrue="1">
      <formula>$AC341</formula>
    </cfRule>
  </conditionalFormatting>
  <conditionalFormatting sqref="O342">
    <cfRule type="expression" dxfId="226" priority="227" stopIfTrue="1">
      <formula>$AC342</formula>
    </cfRule>
  </conditionalFormatting>
  <conditionalFormatting sqref="O343">
    <cfRule type="expression" dxfId="225" priority="226" stopIfTrue="1">
      <formula>$AC343</formula>
    </cfRule>
  </conditionalFormatting>
  <conditionalFormatting sqref="J344:J352">
    <cfRule type="expression" dxfId="224" priority="225" stopIfTrue="1">
      <formula>希望&lt;&gt;0</formula>
    </cfRule>
  </conditionalFormatting>
  <conditionalFormatting sqref="O344">
    <cfRule type="expression" dxfId="223" priority="224" stopIfTrue="1">
      <formula>$AC344</formula>
    </cfRule>
  </conditionalFormatting>
  <conditionalFormatting sqref="O345">
    <cfRule type="expression" dxfId="222" priority="223" stopIfTrue="1">
      <formula>$AC345</formula>
    </cfRule>
  </conditionalFormatting>
  <conditionalFormatting sqref="O346">
    <cfRule type="expression" dxfId="221" priority="222" stopIfTrue="1">
      <formula>$AC346</formula>
    </cfRule>
  </conditionalFormatting>
  <conditionalFormatting sqref="O347">
    <cfRule type="expression" dxfId="220" priority="221" stopIfTrue="1">
      <formula>$AC347</formula>
    </cfRule>
  </conditionalFormatting>
  <conditionalFormatting sqref="O348">
    <cfRule type="expression" dxfId="219" priority="220" stopIfTrue="1">
      <formula>$AC348</formula>
    </cfRule>
  </conditionalFormatting>
  <conditionalFormatting sqref="O349">
    <cfRule type="expression" dxfId="218" priority="219" stopIfTrue="1">
      <formula>$AC349</formula>
    </cfRule>
  </conditionalFormatting>
  <conditionalFormatting sqref="O350">
    <cfRule type="expression" dxfId="217" priority="218" stopIfTrue="1">
      <formula>$AC350</formula>
    </cfRule>
  </conditionalFormatting>
  <conditionalFormatting sqref="O351">
    <cfRule type="expression" dxfId="216" priority="217" stopIfTrue="1">
      <formula>$AC351</formula>
    </cfRule>
  </conditionalFormatting>
  <conditionalFormatting sqref="O352">
    <cfRule type="expression" dxfId="215" priority="216" stopIfTrue="1">
      <formula>$AC352</formula>
    </cfRule>
  </conditionalFormatting>
  <conditionalFormatting sqref="J353:J357">
    <cfRule type="expression" dxfId="214" priority="215" stopIfTrue="1">
      <formula>希望&lt;&gt;0</formula>
    </cfRule>
  </conditionalFormatting>
  <conditionalFormatting sqref="O353">
    <cfRule type="expression" dxfId="213" priority="214" stopIfTrue="1">
      <formula>$AC353</formula>
    </cfRule>
  </conditionalFormatting>
  <conditionalFormatting sqref="O354">
    <cfRule type="expression" dxfId="212" priority="213" stopIfTrue="1">
      <formula>$AC354</formula>
    </cfRule>
  </conditionalFormatting>
  <conditionalFormatting sqref="O355">
    <cfRule type="expression" dxfId="211" priority="212" stopIfTrue="1">
      <formula>$AC355</formula>
    </cfRule>
  </conditionalFormatting>
  <conditionalFormatting sqref="O356">
    <cfRule type="expression" dxfId="210" priority="211" stopIfTrue="1">
      <formula>$AC356</formula>
    </cfRule>
  </conditionalFormatting>
  <conditionalFormatting sqref="O357">
    <cfRule type="expression" dxfId="209" priority="210" stopIfTrue="1">
      <formula>$AC357</formula>
    </cfRule>
  </conditionalFormatting>
  <conditionalFormatting sqref="J358:J366">
    <cfRule type="expression" dxfId="208" priority="209" stopIfTrue="1">
      <formula>希望&lt;&gt;0</formula>
    </cfRule>
  </conditionalFormatting>
  <conditionalFormatting sqref="O358">
    <cfRule type="expression" dxfId="207" priority="208" stopIfTrue="1">
      <formula>$AC358</formula>
    </cfRule>
  </conditionalFormatting>
  <conditionalFormatting sqref="O359">
    <cfRule type="expression" dxfId="206" priority="207" stopIfTrue="1">
      <formula>$AC359</formula>
    </cfRule>
  </conditionalFormatting>
  <conditionalFormatting sqref="O360">
    <cfRule type="expression" dxfId="205" priority="206" stopIfTrue="1">
      <formula>$AC360</formula>
    </cfRule>
  </conditionalFormatting>
  <conditionalFormatting sqref="O361">
    <cfRule type="expression" dxfId="204" priority="205" stopIfTrue="1">
      <formula>$AC361</formula>
    </cfRule>
  </conditionalFormatting>
  <conditionalFormatting sqref="O362">
    <cfRule type="expression" dxfId="203" priority="204" stopIfTrue="1">
      <formula>$AC362</formula>
    </cfRule>
  </conditionalFormatting>
  <conditionalFormatting sqref="O363">
    <cfRule type="expression" dxfId="202" priority="203" stopIfTrue="1">
      <formula>$AC363</formula>
    </cfRule>
  </conditionalFormatting>
  <conditionalFormatting sqref="O364">
    <cfRule type="expression" dxfId="201" priority="202" stopIfTrue="1">
      <formula>$AC364</formula>
    </cfRule>
  </conditionalFormatting>
  <conditionalFormatting sqref="O365">
    <cfRule type="expression" dxfId="200" priority="201" stopIfTrue="1">
      <formula>$AC365</formula>
    </cfRule>
  </conditionalFormatting>
  <conditionalFormatting sqref="O366">
    <cfRule type="expression" dxfId="199" priority="200" stopIfTrue="1">
      <formula>$AC366</formula>
    </cfRule>
  </conditionalFormatting>
  <conditionalFormatting sqref="J367:J370">
    <cfRule type="expression" dxfId="198" priority="199" stopIfTrue="1">
      <formula>希望&lt;&gt;0</formula>
    </cfRule>
  </conditionalFormatting>
  <conditionalFormatting sqref="O367">
    <cfRule type="expression" dxfId="197" priority="198" stopIfTrue="1">
      <formula>$AC367</formula>
    </cfRule>
  </conditionalFormatting>
  <conditionalFormatting sqref="O368">
    <cfRule type="expression" dxfId="196" priority="197" stopIfTrue="1">
      <formula>$AC368</formula>
    </cfRule>
  </conditionalFormatting>
  <conditionalFormatting sqref="O369">
    <cfRule type="expression" dxfId="195" priority="196" stopIfTrue="1">
      <formula>$AC369</formula>
    </cfRule>
  </conditionalFormatting>
  <conditionalFormatting sqref="O370">
    <cfRule type="expression" dxfId="194" priority="195" stopIfTrue="1">
      <formula>$AC370</formula>
    </cfRule>
  </conditionalFormatting>
  <conditionalFormatting sqref="J371:J374">
    <cfRule type="expression" dxfId="193" priority="194" stopIfTrue="1">
      <formula>希望&lt;&gt;0</formula>
    </cfRule>
  </conditionalFormatting>
  <conditionalFormatting sqref="O371">
    <cfRule type="expression" dxfId="192" priority="193" stopIfTrue="1">
      <formula>$AC371</formula>
    </cfRule>
  </conditionalFormatting>
  <conditionalFormatting sqref="O372">
    <cfRule type="expression" dxfId="191" priority="192" stopIfTrue="1">
      <formula>$AC372</formula>
    </cfRule>
  </conditionalFormatting>
  <conditionalFormatting sqref="O373">
    <cfRule type="expression" dxfId="190" priority="191" stopIfTrue="1">
      <formula>$AC373</formula>
    </cfRule>
  </conditionalFormatting>
  <conditionalFormatting sqref="O374">
    <cfRule type="expression" dxfId="189" priority="190" stopIfTrue="1">
      <formula>$AC374</formula>
    </cfRule>
  </conditionalFormatting>
  <conditionalFormatting sqref="J375:J383">
    <cfRule type="expression" dxfId="188" priority="189" stopIfTrue="1">
      <formula>希望&lt;&gt;0</formula>
    </cfRule>
  </conditionalFormatting>
  <conditionalFormatting sqref="O375">
    <cfRule type="expression" dxfId="187" priority="188" stopIfTrue="1">
      <formula>$AC375</formula>
    </cfRule>
  </conditionalFormatting>
  <conditionalFormatting sqref="O376">
    <cfRule type="expression" dxfId="186" priority="187" stopIfTrue="1">
      <formula>$AC376</formula>
    </cfRule>
  </conditionalFormatting>
  <conditionalFormatting sqref="O377">
    <cfRule type="expression" dxfId="185" priority="186" stopIfTrue="1">
      <formula>$AC377</formula>
    </cfRule>
  </conditionalFormatting>
  <conditionalFormatting sqref="O378">
    <cfRule type="expression" dxfId="184" priority="185" stopIfTrue="1">
      <formula>$AC378</formula>
    </cfRule>
  </conditionalFormatting>
  <conditionalFormatting sqref="O379">
    <cfRule type="expression" dxfId="183" priority="184" stopIfTrue="1">
      <formula>$AC379</formula>
    </cfRule>
  </conditionalFormatting>
  <conditionalFormatting sqref="O380">
    <cfRule type="expression" dxfId="182" priority="183" stopIfTrue="1">
      <formula>$AC380</formula>
    </cfRule>
  </conditionalFormatting>
  <conditionalFormatting sqref="O381">
    <cfRule type="expression" dxfId="181" priority="182" stopIfTrue="1">
      <formula>$AC381</formula>
    </cfRule>
  </conditionalFormatting>
  <conditionalFormatting sqref="O382">
    <cfRule type="expression" dxfId="180" priority="181" stopIfTrue="1">
      <formula>$AC382</formula>
    </cfRule>
  </conditionalFormatting>
  <conditionalFormatting sqref="O383">
    <cfRule type="expression" dxfId="179" priority="180" stopIfTrue="1">
      <formula>$AC383</formula>
    </cfRule>
  </conditionalFormatting>
  <conditionalFormatting sqref="J384:J389">
    <cfRule type="expression" dxfId="178" priority="179" stopIfTrue="1">
      <formula>希望&lt;&gt;0</formula>
    </cfRule>
  </conditionalFormatting>
  <conditionalFormatting sqref="O384">
    <cfRule type="expression" dxfId="177" priority="178" stopIfTrue="1">
      <formula>$AC384</formula>
    </cfRule>
  </conditionalFormatting>
  <conditionalFormatting sqref="O385">
    <cfRule type="expression" dxfId="176" priority="177" stopIfTrue="1">
      <formula>$AC385</formula>
    </cfRule>
  </conditionalFormatting>
  <conditionalFormatting sqref="O386">
    <cfRule type="expression" dxfId="175" priority="176" stopIfTrue="1">
      <formula>$AC386</formula>
    </cfRule>
  </conditionalFormatting>
  <conditionalFormatting sqref="O387">
    <cfRule type="expression" dxfId="174" priority="175" stopIfTrue="1">
      <formula>$AC387</formula>
    </cfRule>
  </conditionalFormatting>
  <conditionalFormatting sqref="O388">
    <cfRule type="expression" dxfId="173" priority="174" stopIfTrue="1">
      <formula>$AC388</formula>
    </cfRule>
  </conditionalFormatting>
  <conditionalFormatting sqref="O389">
    <cfRule type="expression" dxfId="172" priority="173" stopIfTrue="1">
      <formula>$AC389</formula>
    </cfRule>
  </conditionalFormatting>
  <conditionalFormatting sqref="J390:J397">
    <cfRule type="expression" dxfId="171" priority="172" stopIfTrue="1">
      <formula>希望&lt;&gt;0</formula>
    </cfRule>
  </conditionalFormatting>
  <conditionalFormatting sqref="O390">
    <cfRule type="expression" dxfId="170" priority="171" stopIfTrue="1">
      <formula>$AC390</formula>
    </cfRule>
  </conditionalFormatting>
  <conditionalFormatting sqref="O391">
    <cfRule type="expression" dxfId="169" priority="170" stopIfTrue="1">
      <formula>$AC391</formula>
    </cfRule>
  </conditionalFormatting>
  <conditionalFormatting sqref="O392">
    <cfRule type="expression" dxfId="168" priority="169" stopIfTrue="1">
      <formula>$AC392</formula>
    </cfRule>
  </conditionalFormatting>
  <conditionalFormatting sqref="O393">
    <cfRule type="expression" dxfId="167" priority="168" stopIfTrue="1">
      <formula>$AC393</formula>
    </cfRule>
  </conditionalFormatting>
  <conditionalFormatting sqref="O394">
    <cfRule type="expression" dxfId="166" priority="167" stopIfTrue="1">
      <formula>$AC394</formula>
    </cfRule>
  </conditionalFormatting>
  <conditionalFormatting sqref="O395">
    <cfRule type="expression" dxfId="165" priority="166" stopIfTrue="1">
      <formula>$AC395</formula>
    </cfRule>
  </conditionalFormatting>
  <conditionalFormatting sqref="O396">
    <cfRule type="expression" dxfId="164" priority="165" stopIfTrue="1">
      <formula>$AC396</formula>
    </cfRule>
  </conditionalFormatting>
  <conditionalFormatting sqref="O397">
    <cfRule type="expression" dxfId="163" priority="164" stopIfTrue="1">
      <formula>$AC397</formula>
    </cfRule>
  </conditionalFormatting>
  <conditionalFormatting sqref="J398:J404">
    <cfRule type="expression" dxfId="162" priority="163" stopIfTrue="1">
      <formula>希望&lt;&gt;0</formula>
    </cfRule>
  </conditionalFormatting>
  <conditionalFormatting sqref="O398">
    <cfRule type="expression" dxfId="161" priority="162" stopIfTrue="1">
      <formula>$AC398</formula>
    </cfRule>
  </conditionalFormatting>
  <conditionalFormatting sqref="O399">
    <cfRule type="expression" dxfId="160" priority="161" stopIfTrue="1">
      <formula>$AC399</formula>
    </cfRule>
  </conditionalFormatting>
  <conditionalFormatting sqref="O400">
    <cfRule type="expression" dxfId="159" priority="160" stopIfTrue="1">
      <formula>$AC400</formula>
    </cfRule>
  </conditionalFormatting>
  <conditionalFormatting sqref="O401">
    <cfRule type="expression" dxfId="158" priority="159" stopIfTrue="1">
      <formula>$AC401</formula>
    </cfRule>
  </conditionalFormatting>
  <conditionalFormatting sqref="O402">
    <cfRule type="expression" dxfId="157" priority="158" stopIfTrue="1">
      <formula>$AC402</formula>
    </cfRule>
  </conditionalFormatting>
  <conditionalFormatting sqref="O403">
    <cfRule type="expression" dxfId="156" priority="157" stopIfTrue="1">
      <formula>$AC403</formula>
    </cfRule>
  </conditionalFormatting>
  <conditionalFormatting sqref="O404">
    <cfRule type="expression" dxfId="155" priority="156" stopIfTrue="1">
      <formula>$AC404</formula>
    </cfRule>
  </conditionalFormatting>
  <conditionalFormatting sqref="P404:S404">
    <cfRule type="expression" dxfId="154" priority="155" stopIfTrue="1">
      <formula>$A404&lt;&gt;0</formula>
    </cfRule>
  </conditionalFormatting>
  <conditionalFormatting sqref="J405:J408">
    <cfRule type="expression" dxfId="153" priority="154" stopIfTrue="1">
      <formula>希望&lt;&gt;0</formula>
    </cfRule>
  </conditionalFormatting>
  <conditionalFormatting sqref="O405">
    <cfRule type="expression" dxfId="152" priority="153" stopIfTrue="1">
      <formula>$AC405</formula>
    </cfRule>
  </conditionalFormatting>
  <conditionalFormatting sqref="O406">
    <cfRule type="expression" dxfId="151" priority="152" stopIfTrue="1">
      <formula>$AC406</formula>
    </cfRule>
  </conditionalFormatting>
  <conditionalFormatting sqref="O407">
    <cfRule type="expression" dxfId="150" priority="151" stopIfTrue="1">
      <formula>$AC407</formula>
    </cfRule>
  </conditionalFormatting>
  <conditionalFormatting sqref="O408">
    <cfRule type="expression" dxfId="149" priority="150" stopIfTrue="1">
      <formula>$AC408</formula>
    </cfRule>
  </conditionalFormatting>
  <conditionalFormatting sqref="P408:S408">
    <cfRule type="expression" dxfId="148" priority="149" stopIfTrue="1">
      <formula>$A408&lt;&gt;0</formula>
    </cfRule>
  </conditionalFormatting>
  <conditionalFormatting sqref="J409:J415">
    <cfRule type="expression" dxfId="147" priority="148" stopIfTrue="1">
      <formula>希望&lt;&gt;0</formula>
    </cfRule>
  </conditionalFormatting>
  <conditionalFormatting sqref="O409">
    <cfRule type="expression" dxfId="146" priority="147" stopIfTrue="1">
      <formula>$AC409</formula>
    </cfRule>
  </conditionalFormatting>
  <conditionalFormatting sqref="O410">
    <cfRule type="expression" dxfId="145" priority="146" stopIfTrue="1">
      <formula>$AC410</formula>
    </cfRule>
  </conditionalFormatting>
  <conditionalFormatting sqref="O411">
    <cfRule type="expression" dxfId="144" priority="145" stopIfTrue="1">
      <formula>$AC411</formula>
    </cfRule>
  </conditionalFormatting>
  <conditionalFormatting sqref="O412">
    <cfRule type="expression" dxfId="143" priority="144" stopIfTrue="1">
      <formula>$AC412</formula>
    </cfRule>
  </conditionalFormatting>
  <conditionalFormatting sqref="O413">
    <cfRule type="expression" dxfId="142" priority="143" stopIfTrue="1">
      <formula>$AC413</formula>
    </cfRule>
  </conditionalFormatting>
  <conditionalFormatting sqref="O414">
    <cfRule type="expression" dxfId="141" priority="142" stopIfTrue="1">
      <formula>$AC414</formula>
    </cfRule>
  </conditionalFormatting>
  <conditionalFormatting sqref="O415">
    <cfRule type="expression" dxfId="140" priority="141" stopIfTrue="1">
      <formula>$AC415</formula>
    </cfRule>
  </conditionalFormatting>
  <conditionalFormatting sqref="P415:S415">
    <cfRule type="expression" dxfId="139" priority="140" stopIfTrue="1">
      <formula>$A415&lt;&gt;0</formula>
    </cfRule>
  </conditionalFormatting>
  <conditionalFormatting sqref="J416">
    <cfRule type="expression" dxfId="138" priority="139" stopIfTrue="1">
      <formula>希望&lt;&gt;0</formula>
    </cfRule>
  </conditionalFormatting>
  <conditionalFormatting sqref="O416">
    <cfRule type="expression" dxfId="137" priority="138" stopIfTrue="1">
      <formula>OR(AND(TRIM(J416)&lt;&gt;"",O416&lt;&gt;"○"),AND(TRIM(J416)="",O416="○"))</formula>
    </cfRule>
  </conditionalFormatting>
  <conditionalFormatting sqref="P416:S416">
    <cfRule type="expression" dxfId="136" priority="137" stopIfTrue="1">
      <formula>AND(O416="○",TRIM(P416)="")</formula>
    </cfRule>
  </conditionalFormatting>
  <conditionalFormatting sqref="J421:J429">
    <cfRule type="expression" dxfId="135" priority="136" stopIfTrue="1">
      <formula>希望&lt;&gt;0</formula>
    </cfRule>
  </conditionalFormatting>
  <conditionalFormatting sqref="O421">
    <cfRule type="expression" dxfId="134" priority="135" stopIfTrue="1">
      <formula>$AC421</formula>
    </cfRule>
  </conditionalFormatting>
  <conditionalFormatting sqref="O422">
    <cfRule type="expression" dxfId="133" priority="134" stopIfTrue="1">
      <formula>$AC422</formula>
    </cfRule>
  </conditionalFormatting>
  <conditionalFormatting sqref="O423">
    <cfRule type="expression" dxfId="132" priority="133" stopIfTrue="1">
      <formula>$AC423</formula>
    </cfRule>
  </conditionalFormatting>
  <conditionalFormatting sqref="O424">
    <cfRule type="expression" dxfId="131" priority="132" stopIfTrue="1">
      <formula>$AC424</formula>
    </cfRule>
  </conditionalFormatting>
  <conditionalFormatting sqref="O425">
    <cfRule type="expression" dxfId="130" priority="131" stopIfTrue="1">
      <formula>$AC425</formula>
    </cfRule>
  </conditionalFormatting>
  <conditionalFormatting sqref="O426">
    <cfRule type="expression" dxfId="129" priority="130" stopIfTrue="1">
      <formula>$AC426</formula>
    </cfRule>
  </conditionalFormatting>
  <conditionalFormatting sqref="O427">
    <cfRule type="expression" dxfId="128" priority="129" stopIfTrue="1">
      <formula>$AC427</formula>
    </cfRule>
  </conditionalFormatting>
  <conditionalFormatting sqref="O428">
    <cfRule type="expression" dxfId="127" priority="128" stopIfTrue="1">
      <formula>$AC428</formula>
    </cfRule>
  </conditionalFormatting>
  <conditionalFormatting sqref="O429">
    <cfRule type="expression" dxfId="126" priority="127" stopIfTrue="1">
      <formula>$AC429</formula>
    </cfRule>
  </conditionalFormatting>
  <conditionalFormatting sqref="P429:S429">
    <cfRule type="expression" dxfId="125" priority="126" stopIfTrue="1">
      <formula>$A429&lt;&gt;0</formula>
    </cfRule>
  </conditionalFormatting>
  <conditionalFormatting sqref="J430:J433">
    <cfRule type="expression" dxfId="124" priority="125" stopIfTrue="1">
      <formula>希望&lt;&gt;0</formula>
    </cfRule>
  </conditionalFormatting>
  <conditionalFormatting sqref="O430">
    <cfRule type="expression" dxfId="123" priority="124" stopIfTrue="1">
      <formula>$AC430</formula>
    </cfRule>
  </conditionalFormatting>
  <conditionalFormatting sqref="O431">
    <cfRule type="expression" dxfId="122" priority="123" stopIfTrue="1">
      <formula>$AC431</formula>
    </cfRule>
  </conditionalFormatting>
  <conditionalFormatting sqref="O432">
    <cfRule type="expression" dxfId="121" priority="122" stopIfTrue="1">
      <formula>$AC432</formula>
    </cfRule>
  </conditionalFormatting>
  <conditionalFormatting sqref="O433">
    <cfRule type="expression" dxfId="120" priority="121" stopIfTrue="1">
      <formula>$AC433</formula>
    </cfRule>
  </conditionalFormatting>
  <conditionalFormatting sqref="P433:S433">
    <cfRule type="expression" dxfId="119" priority="120" stopIfTrue="1">
      <formula>$A433&lt;&gt;0</formula>
    </cfRule>
  </conditionalFormatting>
  <conditionalFormatting sqref="J434:J437">
    <cfRule type="expression" dxfId="118" priority="119" stopIfTrue="1">
      <formula>希望&lt;&gt;0</formula>
    </cfRule>
  </conditionalFormatting>
  <conditionalFormatting sqref="O434">
    <cfRule type="expression" dxfId="117" priority="118" stopIfTrue="1">
      <formula>$AC434</formula>
    </cfRule>
  </conditionalFormatting>
  <conditionalFormatting sqref="O435">
    <cfRule type="expression" dxfId="116" priority="117" stopIfTrue="1">
      <formula>$AC435</formula>
    </cfRule>
  </conditionalFormatting>
  <conditionalFormatting sqref="O436">
    <cfRule type="expression" dxfId="115" priority="116" stopIfTrue="1">
      <formula>$AC436</formula>
    </cfRule>
  </conditionalFormatting>
  <conditionalFormatting sqref="O437">
    <cfRule type="expression" dxfId="114" priority="115" stopIfTrue="1">
      <formula>$AC437</formula>
    </cfRule>
  </conditionalFormatting>
  <conditionalFormatting sqref="P437:S437">
    <cfRule type="expression" dxfId="113" priority="114" stopIfTrue="1">
      <formula>$A437&lt;&gt;0</formula>
    </cfRule>
  </conditionalFormatting>
  <conditionalFormatting sqref="J438:J451">
    <cfRule type="expression" dxfId="112" priority="113" stopIfTrue="1">
      <formula>希望&lt;&gt;0</formula>
    </cfRule>
  </conditionalFormatting>
  <conditionalFormatting sqref="O438">
    <cfRule type="expression" dxfId="111" priority="112" stopIfTrue="1">
      <formula>$AC438</formula>
    </cfRule>
  </conditionalFormatting>
  <conditionalFormatting sqref="O439">
    <cfRule type="expression" dxfId="110" priority="111" stopIfTrue="1">
      <formula>$AC439</formula>
    </cfRule>
  </conditionalFormatting>
  <conditionalFormatting sqref="O440">
    <cfRule type="expression" dxfId="109" priority="110" stopIfTrue="1">
      <formula>$AC440</formula>
    </cfRule>
  </conditionalFormatting>
  <conditionalFormatting sqref="O441">
    <cfRule type="expression" dxfId="108" priority="109" stopIfTrue="1">
      <formula>$AC441</formula>
    </cfRule>
  </conditionalFormatting>
  <conditionalFormatting sqref="O442">
    <cfRule type="expression" dxfId="107" priority="108" stopIfTrue="1">
      <formula>$AC442</formula>
    </cfRule>
  </conditionalFormatting>
  <conditionalFormatting sqref="O443">
    <cfRule type="expression" dxfId="106" priority="107" stopIfTrue="1">
      <formula>$AC443</formula>
    </cfRule>
  </conditionalFormatting>
  <conditionalFormatting sqref="O444">
    <cfRule type="expression" dxfId="105" priority="106" stopIfTrue="1">
      <formula>$AC444</formula>
    </cfRule>
  </conditionalFormatting>
  <conditionalFormatting sqref="O445">
    <cfRule type="expression" dxfId="104" priority="105" stopIfTrue="1">
      <formula>$AC445</formula>
    </cfRule>
  </conditionalFormatting>
  <conditionalFormatting sqref="O446">
    <cfRule type="expression" dxfId="103" priority="104" stopIfTrue="1">
      <formula>$AC446</formula>
    </cfRule>
  </conditionalFormatting>
  <conditionalFormatting sqref="O447">
    <cfRule type="expression" dxfId="102" priority="103" stopIfTrue="1">
      <formula>$AC447</formula>
    </cfRule>
  </conditionalFormatting>
  <conditionalFormatting sqref="O448">
    <cfRule type="expression" dxfId="101" priority="102" stopIfTrue="1">
      <formula>$AC448</formula>
    </cfRule>
  </conditionalFormatting>
  <conditionalFormatting sqref="O449">
    <cfRule type="expression" dxfId="100" priority="101" stopIfTrue="1">
      <formula>$AC449</formula>
    </cfRule>
  </conditionalFormatting>
  <conditionalFormatting sqref="O450">
    <cfRule type="expression" dxfId="99" priority="100" stopIfTrue="1">
      <formula>$AC450</formula>
    </cfRule>
  </conditionalFormatting>
  <conditionalFormatting sqref="O451">
    <cfRule type="expression" dxfId="98" priority="99" stopIfTrue="1">
      <formula>$AC451</formula>
    </cfRule>
  </conditionalFormatting>
  <conditionalFormatting sqref="P451:S451">
    <cfRule type="expression" dxfId="97" priority="98" stopIfTrue="1">
      <formula>$A451&lt;&gt;0</formula>
    </cfRule>
  </conditionalFormatting>
  <conditionalFormatting sqref="J452:J454">
    <cfRule type="expression" dxfId="96" priority="97" stopIfTrue="1">
      <formula>希望&lt;&gt;0</formula>
    </cfRule>
  </conditionalFormatting>
  <conditionalFormatting sqref="O452">
    <cfRule type="expression" dxfId="95" priority="96" stopIfTrue="1">
      <formula>$AC452</formula>
    </cfRule>
  </conditionalFormatting>
  <conditionalFormatting sqref="O453">
    <cfRule type="expression" dxfId="94" priority="95" stopIfTrue="1">
      <formula>$AC453</formula>
    </cfRule>
  </conditionalFormatting>
  <conditionalFormatting sqref="O454">
    <cfRule type="expression" dxfId="93" priority="94" stopIfTrue="1">
      <formula>$AC454</formula>
    </cfRule>
  </conditionalFormatting>
  <conditionalFormatting sqref="J455:J461">
    <cfRule type="expression" dxfId="92" priority="93" stopIfTrue="1">
      <formula>希望&lt;&gt;0</formula>
    </cfRule>
  </conditionalFormatting>
  <conditionalFormatting sqref="O455">
    <cfRule type="expression" dxfId="91" priority="92" stopIfTrue="1">
      <formula>$AC455</formula>
    </cfRule>
  </conditionalFormatting>
  <conditionalFormatting sqref="O456">
    <cfRule type="expression" dxfId="90" priority="91" stopIfTrue="1">
      <formula>$AC456</formula>
    </cfRule>
  </conditionalFormatting>
  <conditionalFormatting sqref="O457">
    <cfRule type="expression" dxfId="89" priority="90" stopIfTrue="1">
      <formula>$AC457</formula>
    </cfRule>
  </conditionalFormatting>
  <conditionalFormatting sqref="O458">
    <cfRule type="expression" dxfId="88" priority="89" stopIfTrue="1">
      <formula>$AC458</formula>
    </cfRule>
  </conditionalFormatting>
  <conditionalFormatting sqref="O459">
    <cfRule type="expression" dxfId="87" priority="88" stopIfTrue="1">
      <formula>$AC459</formula>
    </cfRule>
  </conditionalFormatting>
  <conditionalFormatting sqref="O460">
    <cfRule type="expression" dxfId="86" priority="87" stopIfTrue="1">
      <formula>$AC460</formula>
    </cfRule>
  </conditionalFormatting>
  <conditionalFormatting sqref="O461">
    <cfRule type="expression" dxfId="85" priority="86" stopIfTrue="1">
      <formula>$AC461</formula>
    </cfRule>
  </conditionalFormatting>
  <conditionalFormatting sqref="P461:S461">
    <cfRule type="expression" dxfId="84" priority="85" stopIfTrue="1">
      <formula>$A461&lt;&gt;0</formula>
    </cfRule>
  </conditionalFormatting>
  <conditionalFormatting sqref="J462:J466">
    <cfRule type="expression" dxfId="83" priority="84" stopIfTrue="1">
      <formula>希望&lt;&gt;0</formula>
    </cfRule>
  </conditionalFormatting>
  <conditionalFormatting sqref="O462">
    <cfRule type="expression" dxfId="82" priority="83" stopIfTrue="1">
      <formula>$AC462</formula>
    </cfRule>
  </conditionalFormatting>
  <conditionalFormatting sqref="O463">
    <cfRule type="expression" dxfId="81" priority="82" stopIfTrue="1">
      <formula>$AC463</formula>
    </cfRule>
  </conditionalFormatting>
  <conditionalFormatting sqref="O464">
    <cfRule type="expression" dxfId="80" priority="81" stopIfTrue="1">
      <formula>$AC464</formula>
    </cfRule>
  </conditionalFormatting>
  <conditionalFormatting sqref="O465">
    <cfRule type="expression" dxfId="79" priority="80" stopIfTrue="1">
      <formula>$AC465</formula>
    </cfRule>
  </conditionalFormatting>
  <conditionalFormatting sqref="O466">
    <cfRule type="expression" dxfId="78" priority="79" stopIfTrue="1">
      <formula>$AC466</formula>
    </cfRule>
  </conditionalFormatting>
  <conditionalFormatting sqref="P466:S466">
    <cfRule type="expression" dxfId="77" priority="78" stopIfTrue="1">
      <formula>$A466&lt;&gt;0</formula>
    </cfRule>
  </conditionalFormatting>
  <conditionalFormatting sqref="J467:J469">
    <cfRule type="expression" dxfId="76" priority="77" stopIfTrue="1">
      <formula>希望&lt;&gt;0</formula>
    </cfRule>
  </conditionalFormatting>
  <conditionalFormatting sqref="O467">
    <cfRule type="expression" dxfId="75" priority="76" stopIfTrue="1">
      <formula>$AC467</formula>
    </cfRule>
  </conditionalFormatting>
  <conditionalFormatting sqref="O468">
    <cfRule type="expression" dxfId="74" priority="75" stopIfTrue="1">
      <formula>$AC468</formula>
    </cfRule>
  </conditionalFormatting>
  <conditionalFormatting sqref="O469">
    <cfRule type="expression" dxfId="73" priority="74" stopIfTrue="1">
      <formula>$AC469</formula>
    </cfRule>
  </conditionalFormatting>
  <conditionalFormatting sqref="P469:S469">
    <cfRule type="expression" dxfId="72" priority="73" stopIfTrue="1">
      <formula>$A469&lt;&gt;0</formula>
    </cfRule>
  </conditionalFormatting>
  <conditionalFormatting sqref="J470:J477">
    <cfRule type="expression" dxfId="71" priority="72" stopIfTrue="1">
      <formula>希望&lt;&gt;0</formula>
    </cfRule>
  </conditionalFormatting>
  <conditionalFormatting sqref="O470">
    <cfRule type="expression" dxfId="70" priority="71" stopIfTrue="1">
      <formula>$AC470</formula>
    </cfRule>
  </conditionalFormatting>
  <conditionalFormatting sqref="O471">
    <cfRule type="expression" dxfId="69" priority="70" stopIfTrue="1">
      <formula>$AC471</formula>
    </cfRule>
  </conditionalFormatting>
  <conditionalFormatting sqref="O472">
    <cfRule type="expression" dxfId="68" priority="69" stopIfTrue="1">
      <formula>$AC472</formula>
    </cfRule>
  </conditionalFormatting>
  <conditionalFormatting sqref="O473">
    <cfRule type="expression" dxfId="67" priority="68" stopIfTrue="1">
      <formula>$AC473</formula>
    </cfRule>
  </conditionalFormatting>
  <conditionalFormatting sqref="O474">
    <cfRule type="expression" dxfId="66" priority="67" stopIfTrue="1">
      <formula>$AC474</formula>
    </cfRule>
  </conditionalFormatting>
  <conditionalFormatting sqref="O475">
    <cfRule type="expression" dxfId="65" priority="66" stopIfTrue="1">
      <formula>$AC475</formula>
    </cfRule>
  </conditionalFormatting>
  <conditionalFormatting sqref="O476">
    <cfRule type="expression" dxfId="64" priority="65" stopIfTrue="1">
      <formula>$AC476</formula>
    </cfRule>
  </conditionalFormatting>
  <conditionalFormatting sqref="O477">
    <cfRule type="expression" dxfId="63" priority="64" stopIfTrue="1">
      <formula>$AC477</formula>
    </cfRule>
  </conditionalFormatting>
  <conditionalFormatting sqref="P477:S477">
    <cfRule type="expression" dxfId="62" priority="63" stopIfTrue="1">
      <formula>$A477&lt;&gt;0</formula>
    </cfRule>
  </conditionalFormatting>
  <conditionalFormatting sqref="J478:J489">
    <cfRule type="expression" dxfId="61" priority="62" stopIfTrue="1">
      <formula>希望&lt;&gt;0</formula>
    </cfRule>
  </conditionalFormatting>
  <conditionalFormatting sqref="O478">
    <cfRule type="expression" dxfId="60" priority="61" stopIfTrue="1">
      <formula>$AC478</formula>
    </cfRule>
  </conditionalFormatting>
  <conditionalFormatting sqref="O479">
    <cfRule type="expression" dxfId="59" priority="60" stopIfTrue="1">
      <formula>$AC479</formula>
    </cfRule>
  </conditionalFormatting>
  <conditionalFormatting sqref="O480">
    <cfRule type="expression" dxfId="58" priority="59" stopIfTrue="1">
      <formula>$AC480</formula>
    </cfRule>
  </conditionalFormatting>
  <conditionalFormatting sqref="O481">
    <cfRule type="expression" dxfId="57" priority="58" stopIfTrue="1">
      <formula>$AC481</formula>
    </cfRule>
  </conditionalFormatting>
  <conditionalFormatting sqref="O482">
    <cfRule type="expression" dxfId="56" priority="57" stopIfTrue="1">
      <formula>$AC482</formula>
    </cfRule>
  </conditionalFormatting>
  <conditionalFormatting sqref="O483">
    <cfRule type="expression" dxfId="55" priority="56" stopIfTrue="1">
      <formula>$AC483</formula>
    </cfRule>
  </conditionalFormatting>
  <conditionalFormatting sqref="O484">
    <cfRule type="expression" dxfId="54" priority="55" stopIfTrue="1">
      <formula>$AC484</formula>
    </cfRule>
  </conditionalFormatting>
  <conditionalFormatting sqref="O485">
    <cfRule type="expression" dxfId="53" priority="54" stopIfTrue="1">
      <formula>$AC485</formula>
    </cfRule>
  </conditionalFormatting>
  <conditionalFormatting sqref="O486">
    <cfRule type="expression" dxfId="52" priority="53" stopIfTrue="1">
      <formula>$AC486</formula>
    </cfRule>
  </conditionalFormatting>
  <conditionalFormatting sqref="O487">
    <cfRule type="expression" dxfId="51" priority="52" stopIfTrue="1">
      <formula>$AC487</formula>
    </cfRule>
  </conditionalFormatting>
  <conditionalFormatting sqref="O488">
    <cfRule type="expression" dxfId="50" priority="51" stopIfTrue="1">
      <formula>$AC488</formula>
    </cfRule>
  </conditionalFormatting>
  <conditionalFormatting sqref="O489">
    <cfRule type="expression" dxfId="49" priority="50" stopIfTrue="1">
      <formula>$AC489</formula>
    </cfRule>
  </conditionalFormatting>
  <conditionalFormatting sqref="P489:S489">
    <cfRule type="expression" dxfId="48" priority="49" stopIfTrue="1">
      <formula>$A489&lt;&gt;0</formula>
    </cfRule>
  </conditionalFormatting>
  <conditionalFormatting sqref="J490">
    <cfRule type="expression" dxfId="47" priority="48" stopIfTrue="1">
      <formula>希望&lt;&gt;0</formula>
    </cfRule>
  </conditionalFormatting>
  <conditionalFormatting sqref="O490">
    <cfRule type="expression" dxfId="46" priority="47" stopIfTrue="1">
      <formula>$AC490</formula>
    </cfRule>
  </conditionalFormatting>
  <conditionalFormatting sqref="J491:J493">
    <cfRule type="expression" dxfId="45" priority="46" stopIfTrue="1">
      <formula>希望&lt;&gt;0</formula>
    </cfRule>
  </conditionalFormatting>
  <conditionalFormatting sqref="O491">
    <cfRule type="expression" dxfId="44" priority="45" stopIfTrue="1">
      <formula>$AC491</formula>
    </cfRule>
  </conditionalFormatting>
  <conditionalFormatting sqref="O492">
    <cfRule type="expression" dxfId="43" priority="44" stopIfTrue="1">
      <formula>$AC492</formula>
    </cfRule>
  </conditionalFormatting>
  <conditionalFormatting sqref="O493">
    <cfRule type="expression" dxfId="42" priority="43" stopIfTrue="1">
      <formula>$AC493</formula>
    </cfRule>
  </conditionalFormatting>
  <conditionalFormatting sqref="P493:S493">
    <cfRule type="expression" dxfId="41" priority="42" stopIfTrue="1">
      <formula>$A493&lt;&gt;0</formula>
    </cfRule>
  </conditionalFormatting>
  <conditionalFormatting sqref="J494:J495">
    <cfRule type="expression" dxfId="40" priority="41" stopIfTrue="1">
      <formula>希望&lt;&gt;0</formula>
    </cfRule>
  </conditionalFormatting>
  <conditionalFormatting sqref="O494">
    <cfRule type="expression" dxfId="39" priority="40" stopIfTrue="1">
      <formula>$AC494</formula>
    </cfRule>
  </conditionalFormatting>
  <conditionalFormatting sqref="O495">
    <cfRule type="expression" dxfId="38" priority="39" stopIfTrue="1">
      <formula>$AC495</formula>
    </cfRule>
  </conditionalFormatting>
  <conditionalFormatting sqref="J496:J503">
    <cfRule type="expression" dxfId="37" priority="38" stopIfTrue="1">
      <formula>希望&lt;&gt;0</formula>
    </cfRule>
  </conditionalFormatting>
  <conditionalFormatting sqref="O496">
    <cfRule type="expression" dxfId="36" priority="37" stopIfTrue="1">
      <formula>$AC496</formula>
    </cfRule>
  </conditionalFormatting>
  <conditionalFormatting sqref="O497">
    <cfRule type="expression" dxfId="35" priority="36" stopIfTrue="1">
      <formula>$AC497</formula>
    </cfRule>
  </conditionalFormatting>
  <conditionalFormatting sqref="O498">
    <cfRule type="expression" dxfId="34" priority="35" stopIfTrue="1">
      <formula>$AC498</formula>
    </cfRule>
  </conditionalFormatting>
  <conditionalFormatting sqref="O499">
    <cfRule type="expression" dxfId="33" priority="34" stopIfTrue="1">
      <formula>$AC499</formula>
    </cfRule>
  </conditionalFormatting>
  <conditionalFormatting sqref="O500">
    <cfRule type="expression" dxfId="32" priority="33" stopIfTrue="1">
      <formula>$AC500</formula>
    </cfRule>
  </conditionalFormatting>
  <conditionalFormatting sqref="O501">
    <cfRule type="expression" dxfId="31" priority="32" stopIfTrue="1">
      <formula>$AC501</formula>
    </cfRule>
  </conditionalFormatting>
  <conditionalFormatting sqref="O502">
    <cfRule type="expression" dxfId="30" priority="31" stopIfTrue="1">
      <formula>$AC502</formula>
    </cfRule>
  </conditionalFormatting>
  <conditionalFormatting sqref="O503">
    <cfRule type="expression" dxfId="29" priority="30" stopIfTrue="1">
      <formula>$AC503</formula>
    </cfRule>
  </conditionalFormatting>
  <conditionalFormatting sqref="P503:S503">
    <cfRule type="expression" dxfId="28" priority="29" stopIfTrue="1">
      <formula>$A503&lt;&gt;0</formula>
    </cfRule>
  </conditionalFormatting>
  <conditionalFormatting sqref="J504:J507">
    <cfRule type="expression" dxfId="27" priority="28" stopIfTrue="1">
      <formula>希望&lt;&gt;0</formula>
    </cfRule>
  </conditionalFormatting>
  <conditionalFormatting sqref="O504">
    <cfRule type="expression" dxfId="26" priority="27" stopIfTrue="1">
      <formula>$AC504</formula>
    </cfRule>
  </conditionalFormatting>
  <conditionalFormatting sqref="O505">
    <cfRule type="expression" dxfId="25" priority="26" stopIfTrue="1">
      <formula>$AC505</formula>
    </cfRule>
  </conditionalFormatting>
  <conditionalFormatting sqref="O506">
    <cfRule type="expression" dxfId="24" priority="25" stopIfTrue="1">
      <formula>$AC506</formula>
    </cfRule>
  </conditionalFormatting>
  <conditionalFormatting sqref="O507">
    <cfRule type="expression" dxfId="23" priority="24" stopIfTrue="1">
      <formula>$AC507</formula>
    </cfRule>
  </conditionalFormatting>
  <conditionalFormatting sqref="P507:S507">
    <cfRule type="expression" dxfId="22" priority="23" stopIfTrue="1">
      <formula>$A507&lt;&gt;0</formula>
    </cfRule>
  </conditionalFormatting>
  <conditionalFormatting sqref="J508:J509">
    <cfRule type="expression" dxfId="21" priority="22" stopIfTrue="1">
      <formula>希望&lt;&gt;0</formula>
    </cfRule>
  </conditionalFormatting>
  <conditionalFormatting sqref="O508">
    <cfRule type="expression" dxfId="20" priority="21" stopIfTrue="1">
      <formula>$AC508</formula>
    </cfRule>
  </conditionalFormatting>
  <conditionalFormatting sqref="O509">
    <cfRule type="expression" dxfId="19" priority="20" stopIfTrue="1">
      <formula>$AC509</formula>
    </cfRule>
  </conditionalFormatting>
  <conditionalFormatting sqref="J510:J513">
    <cfRule type="expression" dxfId="18" priority="19" stopIfTrue="1">
      <formula>希望&lt;&gt;0</formula>
    </cfRule>
  </conditionalFormatting>
  <conditionalFormatting sqref="O510">
    <cfRule type="expression" dxfId="17" priority="18" stopIfTrue="1">
      <formula>$AC510</formula>
    </cfRule>
  </conditionalFormatting>
  <conditionalFormatting sqref="O511">
    <cfRule type="expression" dxfId="16" priority="17" stopIfTrue="1">
      <formula>$AC511</formula>
    </cfRule>
  </conditionalFormatting>
  <conditionalFormatting sqref="O512">
    <cfRule type="expression" dxfId="15" priority="16" stopIfTrue="1">
      <formula>$AC512</formula>
    </cfRule>
  </conditionalFormatting>
  <conditionalFormatting sqref="O513">
    <cfRule type="expression" dxfId="14" priority="15" stopIfTrue="1">
      <formula>$AC513</formula>
    </cfRule>
  </conditionalFormatting>
  <conditionalFormatting sqref="P513:S513">
    <cfRule type="expression" dxfId="13" priority="14" stopIfTrue="1">
      <formula>$A513&lt;&gt;0</formula>
    </cfRule>
  </conditionalFormatting>
  <conditionalFormatting sqref="J514:J521">
    <cfRule type="expression" dxfId="12" priority="13" stopIfTrue="1">
      <formula>希望&lt;&gt;0</formula>
    </cfRule>
  </conditionalFormatting>
  <conditionalFormatting sqref="O514">
    <cfRule type="expression" dxfId="11" priority="12" stopIfTrue="1">
      <formula>$AC514</formula>
    </cfRule>
  </conditionalFormatting>
  <conditionalFormatting sqref="O515">
    <cfRule type="expression" dxfId="10" priority="11" stopIfTrue="1">
      <formula>$AC515</formula>
    </cfRule>
  </conditionalFormatting>
  <conditionalFormatting sqref="O516">
    <cfRule type="expression" dxfId="9" priority="10" stopIfTrue="1">
      <formula>$AC516</formula>
    </cfRule>
  </conditionalFormatting>
  <conditionalFormatting sqref="O517">
    <cfRule type="expression" dxfId="8" priority="9" stopIfTrue="1">
      <formula>$AC517</formula>
    </cfRule>
  </conditionalFormatting>
  <conditionalFormatting sqref="O518">
    <cfRule type="expression" dxfId="7" priority="8" stopIfTrue="1">
      <formula>$AC518</formula>
    </cfRule>
  </conditionalFormatting>
  <conditionalFormatting sqref="O519">
    <cfRule type="expression" dxfId="6" priority="7" stopIfTrue="1">
      <formula>$AC519</formula>
    </cfRule>
  </conditionalFormatting>
  <conditionalFormatting sqref="O520">
    <cfRule type="expression" dxfId="5" priority="6" stopIfTrue="1">
      <formula>$AC520</formula>
    </cfRule>
  </conditionalFormatting>
  <conditionalFormatting sqref="O521">
    <cfRule type="expression" dxfId="4" priority="5" stopIfTrue="1">
      <formula>$AC521</formula>
    </cfRule>
  </conditionalFormatting>
  <conditionalFormatting sqref="P521:S521">
    <cfRule type="expression" dxfId="3" priority="4" stopIfTrue="1">
      <formula>$A521&lt;&gt;0</formula>
    </cfRule>
  </conditionalFormatting>
  <conditionalFormatting sqref="J526">
    <cfRule type="expression" dxfId="2" priority="3" stopIfTrue="1">
      <formula>希望&lt;&gt;0</formula>
    </cfRule>
  </conditionalFormatting>
  <conditionalFormatting sqref="O526">
    <cfRule type="expression" dxfId="1" priority="2" stopIfTrue="1">
      <formula>OR(AND(TRIM(J526)&lt;&gt;"",O526&lt;&gt;"○"),AND(TRIM(J526)="",O526="○"))</formula>
    </cfRule>
  </conditionalFormatting>
  <conditionalFormatting sqref="P526:S526">
    <cfRule type="expression" dxfId="0" priority="1" stopIfTrue="1">
      <formula>AND(O526="○",TRIM(P526)="")</formula>
    </cfRule>
  </conditionalFormatting>
  <dataValidations count="1228">
    <dataValidation imeMode="hiragana" allowBlank="1" showInputMessage="1" showErrorMessage="1" sqref="N184:V184 N185:V185 N186:V186 N187:V187 P251:S251 P252:S252 P263:S263 P267:S267 P285:S285 P298:S298 P310:S310 P323:S323 P326:S326 P333:S333 P404:S404 P408:S408 P415:S415 P416:S416 P429:S429 P433:S433 P437:S437 P451:S451 P461:S461 P466:S466 P469:S469 P477:S477 P489:S489 P493:S493 P503:S503 P507:S507 P513:S513 P521:S521 P526:S526" xr:uid="{46882DB1-0DD5-42F6-B8B8-C53AB60BAAEC}"/>
    <dataValidation imeMode="hiragana" allowBlank="1" showInputMessage="1" showErrorMessage="1" sqref="I22:Y22" xr:uid="{3C02C8DC-B892-460E-AFE2-141323831A96}"/>
    <dataValidation type="whole" imeMode="halfAlpha" allowBlank="1" showInputMessage="1" showErrorMessage="1" error="7桁の数字を入力してください" sqref="I20:M20" xr:uid="{A3169D2D-AC4D-4E8D-973C-F060F95074CB}">
      <formula1>0</formula1>
      <formula2>9999999</formula2>
    </dataValidation>
    <dataValidation imeMode="fullKatakana" allowBlank="1" showInputMessage="1" showErrorMessage="1" sqref="I24:Y24" xr:uid="{0C79844D-8EE7-4E7F-B64E-E6092DFA2BEE}"/>
    <dataValidation imeMode="hiragana" allowBlank="1" showInputMessage="1" showErrorMessage="1" sqref="I26:Y26" xr:uid="{862EBB75-41A2-46B6-8B9E-226A979CBB62}"/>
    <dataValidation imeMode="hiragana" allowBlank="1" showInputMessage="1" showErrorMessage="1" sqref="I28:Y28" xr:uid="{74568FD9-CE69-414F-9295-1AB22BB6C0EA}"/>
    <dataValidation imeMode="fullKatakana" allowBlank="1" showInputMessage="1" showErrorMessage="1" sqref="I30:Y30" xr:uid="{4B753C60-F8B9-47B8-8F12-D323F889C213}"/>
    <dataValidation imeMode="hiragana" allowBlank="1" showInputMessage="1" showErrorMessage="1" sqref="I32:Y32" xr:uid="{6B066C1B-2E2F-4DF5-8310-539A06D1633B}"/>
    <dataValidation imeMode="halfAlpha" allowBlank="1" showInputMessage="1" showErrorMessage="1" sqref="I34:M34" xr:uid="{6EB2BC8F-9405-4025-8989-813270B33F01}"/>
    <dataValidation imeMode="halfAlpha" allowBlank="1" showInputMessage="1" showErrorMessage="1" sqref="P34" xr:uid="{DE18C944-08B0-4F48-9B0E-9F5ABE1FC20B}"/>
    <dataValidation imeMode="halfAlpha" allowBlank="1" showInputMessage="1" showErrorMessage="1" sqref="I36:M36" xr:uid="{B8CA0B47-0945-4BE0-9233-7864344BC671}"/>
    <dataValidation imeMode="halfAlpha" allowBlank="1" showInputMessage="1" showErrorMessage="1" sqref="I38:Y38" xr:uid="{D6B8E155-BD59-4251-B3E5-3E6DAE59E26B}"/>
    <dataValidation type="list" imeMode="halfAlpha" allowBlank="1" showInputMessage="1" showErrorMessage="1" error="リストから選択してください" sqref="I40:M40" xr:uid="{C981A227-8FF2-43FD-83C9-23C9CEB9743A}">
      <formula1>"一致する,一致しない"</formula1>
    </dataValidation>
    <dataValidation type="list" imeMode="halfAlpha" allowBlank="1" showInputMessage="1" showErrorMessage="1" error="リストから選択してください" sqref="I63:M63" xr:uid="{3206D396-05C5-4C1F-A58F-B782EBF08427}">
      <formula1>"しない,する"</formula1>
    </dataValidation>
    <dataValidation type="whole" imeMode="halfAlpha" allowBlank="1" showInputMessage="1" showErrorMessage="1" error="7桁の数字を入力してください" sqref="I69:M69" xr:uid="{6F51E5E0-B06F-4ABE-BDF5-C3525D7917C1}">
      <formula1>0</formula1>
      <formula2>9999999</formula2>
    </dataValidation>
    <dataValidation imeMode="hiragana" allowBlank="1" showInputMessage="1" showErrorMessage="1" sqref="I71:Y71" xr:uid="{8D5042B3-3DEE-4CA3-83C8-E1E29D02DF1B}"/>
    <dataValidation imeMode="fullKatakana" allowBlank="1" showInputMessage="1" showErrorMessage="1" sqref="I73:Y73" xr:uid="{F983CA90-1062-4146-8C42-BA4B537FCAAB}"/>
    <dataValidation imeMode="hiragana" allowBlank="1" showInputMessage="1" showErrorMessage="1" sqref="I75:Y75" xr:uid="{EB4E1AD1-5FF4-448F-8646-66CBB572973D}"/>
    <dataValidation imeMode="hiragana" allowBlank="1" showInputMessage="1" showErrorMessage="1" sqref="I77:Y77" xr:uid="{2DED7FC6-FC34-4BE2-932A-731F13EFB83E}"/>
    <dataValidation imeMode="fullKatakana" allowBlank="1" showInputMessage="1" showErrorMessage="1" sqref="I79:Y79" xr:uid="{DFD5A148-C063-44FC-B1C9-D1D6E67A0F1F}"/>
    <dataValidation imeMode="hiragana" allowBlank="1" showInputMessage="1" showErrorMessage="1" sqref="I81:Y81" xr:uid="{8E727F36-647E-48CD-ABD7-D9224B2569FD}"/>
    <dataValidation imeMode="halfAlpha" allowBlank="1" showInputMessage="1" showErrorMessage="1" sqref="I83:M83" xr:uid="{2606CDBF-56A2-456D-A38E-188423DE402D}"/>
    <dataValidation imeMode="halfAlpha" allowBlank="1" showInputMessage="1" showErrorMessage="1" sqref="P83" xr:uid="{A07AEE7F-7940-4AD6-8F9D-C5851CB0C2EC}"/>
    <dataValidation imeMode="halfAlpha" allowBlank="1" showInputMessage="1" showErrorMessage="1" sqref="I85:M85" xr:uid="{8CFA7683-E068-4942-B7DD-4059BCEECCB4}"/>
    <dataValidation imeMode="halfAlpha" allowBlank="1" showInputMessage="1" showErrorMessage="1" sqref="I87:Y87" xr:uid="{97320E5F-1B12-4E0A-AD63-AD8F802B4E92}"/>
    <dataValidation imeMode="hiragana" allowBlank="1" showInputMessage="1" showErrorMessage="1" sqref="I112:Y112" xr:uid="{C93F1498-AF37-43E1-86EB-500D913DB52E}"/>
    <dataValidation imeMode="fullKatakana" allowBlank="1" showInputMessage="1" showErrorMessage="1" sqref="I114:Y114" xr:uid="{3A6FCB7B-EB89-45F1-9125-EA7CAB061DA6}"/>
    <dataValidation imeMode="hiragana" allowBlank="1" showInputMessage="1" showErrorMessage="1" sqref="I116:Y116" xr:uid="{8863EE52-EC26-4B9B-9233-81324359AE5F}"/>
    <dataValidation type="whole" imeMode="halfAlpha" allowBlank="1" showInputMessage="1" showErrorMessage="1" error="7桁の数字を入力してください" sqref="I118:M118" xr:uid="{EAAE24DE-8CAD-4D1F-828E-B6A0021CAC06}">
      <formula1>0</formula1>
      <formula2>9999999</formula2>
    </dataValidation>
    <dataValidation imeMode="hiragana" allowBlank="1" showInputMessage="1" showErrorMessage="1" sqref="I120:Y120" xr:uid="{0B757CB6-5E2A-4F02-ABB1-47FC83BBD638}"/>
    <dataValidation imeMode="halfAlpha" allowBlank="1" showInputMessage="1" showErrorMessage="1" sqref="I122:M122" xr:uid="{0AEE5CCF-2790-4B1C-BDBA-17EBC0C93660}"/>
    <dataValidation imeMode="halfAlpha" allowBlank="1" showInputMessage="1" showErrorMessage="1" sqref="P122" xr:uid="{BD8A7F16-29CF-4EB2-9E6F-E39688F3C73D}"/>
    <dataValidation imeMode="halfAlpha" allowBlank="1" showInputMessage="1" showErrorMessage="1" sqref="I124:M124" xr:uid="{482606D4-74D8-49BB-9FC4-41C24C29D9FE}"/>
    <dataValidation imeMode="halfAlpha" allowBlank="1" showInputMessage="1" showErrorMessage="1" sqref="I126:Y126" xr:uid="{3C691546-8D63-4797-BACE-352491285B77}"/>
    <dataValidation type="list" imeMode="halfAlpha" allowBlank="1" showInputMessage="1" showErrorMessage="1" error="リストから選択してください" sqref="I153:M153" xr:uid="{07D7FD6E-49FF-4FB4-998E-8B2148542D5C}">
      <formula1>"しない,する"</formula1>
    </dataValidation>
    <dataValidation imeMode="fullKatakana" allowBlank="1" showInputMessage="1" showErrorMessage="1" sqref="I155:Y155" xr:uid="{17AAA1CD-136B-4BE2-8D5D-81D9D03E34C7}"/>
    <dataValidation imeMode="hiragana" allowBlank="1" showInputMessage="1" showErrorMessage="1" sqref="I157:Y157" xr:uid="{116BE641-0E09-48E4-A10F-13D5ED591ACE}"/>
    <dataValidation imeMode="halfAlpha" allowBlank="1" showInputMessage="1" showErrorMessage="1" sqref="I159:M159" xr:uid="{6104BF80-586E-498C-A508-29B4037B9D04}"/>
    <dataValidation type="whole" imeMode="halfAlpha" allowBlank="1" showInputMessage="1" showErrorMessage="1" error="7桁の数字を入力してください" sqref="I161:M161" xr:uid="{19713142-3395-423C-8866-A196A921C401}">
      <formula1>0</formula1>
      <formula2>9999999</formula2>
    </dataValidation>
    <dataValidation imeMode="hiragana" allowBlank="1" showInputMessage="1" showErrorMessage="1" sqref="I163:Y163" xr:uid="{71C8A330-CE12-45D6-94BF-65BC4195FDC2}"/>
    <dataValidation imeMode="halfAlpha" allowBlank="1" showInputMessage="1" showErrorMessage="1" sqref="I165:M165" xr:uid="{E57437FE-82BA-4B1D-851B-2C21CE30B90A}"/>
    <dataValidation imeMode="halfAlpha" allowBlank="1" showInputMessage="1" showErrorMessage="1" sqref="I167:M167" xr:uid="{E24FD61E-2DFD-4BA6-9A3F-A3DC2A1D5559}"/>
    <dataValidation imeMode="halfAlpha" allowBlank="1" showInputMessage="1" showErrorMessage="1" sqref="I169:Y169" xr:uid="{97B42D2E-0B3E-4FD4-B42E-174C602F82F8}"/>
    <dataValidation type="date" imeMode="halfAlpha" allowBlank="1" showInputMessage="1" showErrorMessage="1" error="有効な日付を入力してください" sqref="I176:M176" xr:uid="{AE397170-D48F-4D32-81B0-4C37D88E8838}">
      <formula1>92</formula1>
      <formula2>73415</formula2>
    </dataValidation>
    <dataValidation imeMode="hiragana" allowBlank="1" showInputMessage="1" showErrorMessage="1" sqref="I178:M178" xr:uid="{2BF04822-C394-48BF-97B9-2F0E159930E9}"/>
    <dataValidation allowBlank="1" showInputMessage="1" showErrorMessage="1" sqref="B182 I203:M203 I214:M214 I220:M220 I232:M232 B236" xr:uid="{67CE744E-30D9-4A44-8991-B27579D61827}"/>
    <dataValidation type="list" imeMode="halfAlpha" allowBlank="1" showInputMessage="1" showErrorMessage="1" error="リストから選択してください" sqref="K183:M183" xr:uid="{4864A93B-D6D2-4771-81BA-7F8D161CAA03}">
      <formula1>"○,　"</formula1>
    </dataValidation>
    <dataValidation type="list" imeMode="halfAlpha" allowBlank="1" showInputMessage="1" showErrorMessage="1" error="リストから選択してください" sqref="K184:M184" xr:uid="{671F0EAC-F814-4CBB-8878-3C57B03E02A9}">
      <formula1>"○,　"</formula1>
    </dataValidation>
    <dataValidation type="list" imeMode="halfAlpha" allowBlank="1" showInputMessage="1" showErrorMessage="1" error="リストから選択してください" sqref="K185:M185" xr:uid="{8B256AB6-2E7B-4CF2-9749-2BB6EB05ACC8}">
      <formula1>"○,　"</formula1>
    </dataValidation>
    <dataValidation type="list" imeMode="halfAlpha" allowBlank="1" showInputMessage="1" showErrorMessage="1" error="リストから選択してください" sqref="K186:M187" xr:uid="{42417131-B6B5-43DD-B5C4-E8FE2E4DDB79}">
      <formula1>"○,　"</formula1>
    </dataValidation>
    <dataValidation type="whole" imeMode="halfAlpha" allowBlank="1" showInputMessage="1" showErrorMessage="1" error="有効な数字を入力してください" sqref="W186:X186" xr:uid="{90224FCE-B513-4E5C-A94D-3DDF3F13CDA1}">
      <formula1>0</formula1>
      <formula2>100</formula2>
    </dataValidation>
    <dataValidation type="whole" imeMode="halfAlpha" allowBlank="1" showInputMessage="1" showErrorMessage="1" error="有効な数字を入力してください" sqref="W187:X187" xr:uid="{8DC197C5-0661-47B6-A714-5A7764138351}">
      <formula1>0</formula1>
      <formula2>100</formula2>
    </dataValidation>
    <dataValidation type="whole" imeMode="halfAlpha" allowBlank="1" showInputMessage="1" showErrorMessage="1" error="有効な数字を入力してください" sqref="I189:M189" xr:uid="{BC6D631C-5334-4AD5-B323-38F89D76C8AF}">
      <formula1>0</formula1>
      <formula2>9999999999</formula2>
    </dataValidation>
    <dataValidation type="date" imeMode="halfAlpha" allowBlank="1" showInputMessage="1" showErrorMessage="1" error="有効な日付を入力してください" sqref="I191:M191" xr:uid="{7DCF5C36-E83B-42C6-9783-DC23872E0A28}">
      <formula1>92</formula1>
      <formula2>73415</formula2>
    </dataValidation>
    <dataValidation type="date" imeMode="halfAlpha" allowBlank="1" showInputMessage="1" showErrorMessage="1" error="有効な日付を入力してください" sqref="I193:M193" xr:uid="{35A2C5BD-1796-42C0-A2E0-59780312AD8F}">
      <formula1>92</formula1>
      <formula2>73415</formula2>
    </dataValidation>
    <dataValidation type="date" imeMode="halfAlpha" allowBlank="1" showInputMessage="1" showErrorMessage="1" error="有効な日付を入力してください" sqref="I195:M195" xr:uid="{1203CE2D-180F-4ED9-B4EA-5BFBC877DB6F}">
      <formula1>92</formula1>
      <formula2>73415</formula2>
    </dataValidation>
    <dataValidation type="date" imeMode="halfAlpha" allowBlank="1" showInputMessage="1" showErrorMessage="1" error="有効な日付を入力してください" sqref="O195:R195" xr:uid="{8DEF370E-79D6-403B-9447-9B75BD2AAE12}">
      <formula1>92</formula1>
      <formula2>73415</formula2>
    </dataValidation>
    <dataValidation type="date" imeMode="halfAlpha" allowBlank="1" showInputMessage="1" showErrorMessage="1" error="有効な日付を入力してください" sqref="I197:M197" xr:uid="{BF0A9004-AC32-437A-B2C2-DFE49F0C4EFC}">
      <formula1>92</formula1>
      <formula2>73415</formula2>
    </dataValidation>
    <dataValidation type="whole" imeMode="halfAlpha" allowBlank="1" showInputMessage="1" showErrorMessage="1" error="有効な数字を入力してください" sqref="I200:M200" xr:uid="{496ED56C-E6BE-4DB3-A1CD-88157819C5B4}">
      <formula1>0</formula1>
      <formula2>9999999999</formula2>
    </dataValidation>
    <dataValidation type="whole" imeMode="halfAlpha" allowBlank="1" showInputMessage="1" showErrorMessage="1" error="有効な数字を入力してください" sqref="I201:M201" xr:uid="{76325844-F7F4-4CFE-A37A-5C35174F7100}">
      <formula1>0</formula1>
      <formula2>9999999999</formula2>
    </dataValidation>
    <dataValidation type="whole" imeMode="halfAlpha" allowBlank="1" showInputMessage="1" showErrorMessage="1" error="有効な数字を入力してください" sqref="I202:M202" xr:uid="{D3123E62-5D24-418F-864D-4D9043D3E00D}">
      <formula1>0</formula1>
      <formula2>9999999999</formula2>
    </dataValidation>
    <dataValidation type="whole" imeMode="halfAlpha" allowBlank="1" showInputMessage="1" showErrorMessage="1" error="有効な数字を入力してください" sqref="I204:M204" xr:uid="{A30BA5AF-87F2-4D47-B93A-CD0D31C3808C}">
      <formula1>0</formula1>
      <formula2>9999999999</formula2>
    </dataValidation>
    <dataValidation type="list" imeMode="halfAlpha" allowBlank="1" showInputMessage="1" showErrorMessage="1" error="リストから選択してください" sqref="I206:M206" xr:uid="{7E01D3A8-367A-4F6E-B99A-E33157D3CC65}">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086D1C87-88C0-4A74-A957-19E76112C28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9A3ACD98-F754-46C9-8D3F-A4B2555C12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6BFF14D3-A5C6-41D2-AF54-5D1E3087D89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80C08025-C5D1-4A0D-84EA-63382093C78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C19B97CE-D14B-4732-B5B7-F8B0F004D87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3E33BA27-2F6B-42AC-A681-3AC84AF469D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29:M229" xr:uid="{3D9C6572-DA95-49FE-9767-73A83611D98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0:M230" xr:uid="{42790251-C53B-4E6D-9F16-01D6506AD9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1:M231" xr:uid="{F5EA6C80-1B33-415D-B374-8C43A1F2D151}">
      <formula1>-9999999999</formula1>
      <formula2>9999999999</formula2>
    </dataValidation>
    <dataValidation type="list" imeMode="halfAlpha" allowBlank="1" showInputMessage="1" showErrorMessage="1" error="リストから選択してください" sqref="J239:J246" xr:uid="{8A3BB770-790B-4DF5-8427-570DF7DE57AA}">
      <formula1>"①,②,③,④,⑤,○,　"</formula1>
    </dataValidation>
    <dataValidation type="list" imeMode="halfAlpha" allowBlank="1" showInputMessage="1" showErrorMessage="1" error="リストから選択してください" sqref="O239" xr:uid="{4DEE7484-093B-4C99-BFDD-736E4C6FB875}">
      <formula1>"○,　"</formula1>
    </dataValidation>
    <dataValidation type="whole" imeMode="halfAlpha" allowBlank="1" showInputMessage="1" showErrorMessage="1" error="有効な数字を入力してください。10兆円以上になる場合は、9,999,999,999と入力してください" sqref="T239" xr:uid="{715F7F9B-8D1A-4D01-B561-DF9ECF245EB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9:V239" xr:uid="{7E8E52C7-A3ED-4057-BDDE-94C663031C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39:Y239" xr:uid="{07249243-372B-483C-8351-134EF727987A}">
      <formula1>-9999999999</formula1>
      <formula2>9999999999</formula2>
    </dataValidation>
    <dataValidation type="list" imeMode="halfAlpha" allowBlank="1" showInputMessage="1" showErrorMessage="1" error="リストから選択してください" sqref="O240" xr:uid="{B64A300A-FF53-462F-B367-FE75D6ADD2D6}">
      <formula1>"○,　"</formula1>
    </dataValidation>
    <dataValidation type="whole" imeMode="halfAlpha" allowBlank="1" showInputMessage="1" showErrorMessage="1" error="有効な数字を入力してください。10兆円以上になる場合は、9,999,999,999と入力してください" sqref="T240" xr:uid="{2CC48C13-D68A-473B-923B-80E50FE4BA1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0:V240" xr:uid="{8A765A14-4467-42B6-8C79-BED1BAA16D0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40:Y240" xr:uid="{27351895-D778-4437-84E2-9A1C6A386456}">
      <formula1>-9999999999</formula1>
      <formula2>9999999999</formula2>
    </dataValidation>
    <dataValidation type="list" imeMode="halfAlpha" allowBlank="1" showInputMessage="1" showErrorMessage="1" error="リストから選択してください" sqref="O241" xr:uid="{93C3DA93-D9E0-4F09-B6E7-E6CA5EFAC494}">
      <formula1>"○,　"</formula1>
    </dataValidation>
    <dataValidation type="whole" imeMode="halfAlpha" allowBlank="1" showInputMessage="1" showErrorMessage="1" error="有効な数字を入力してください。10兆円以上になる場合は、9,999,999,999と入力してください" sqref="T241" xr:uid="{4CF3CF47-C9AF-43BA-BF71-BABBDE71677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1:V241" xr:uid="{E265DBCE-CF58-4C13-A135-F4C215639DB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41:Y241" xr:uid="{09FBC7F2-804A-4407-AEC0-A36CD4769605}">
      <formula1>-9999999999</formula1>
      <formula2>9999999999</formula2>
    </dataValidation>
    <dataValidation type="list" imeMode="halfAlpha" allowBlank="1" showInputMessage="1" showErrorMessage="1" error="リストから選択してください" sqref="O242" xr:uid="{A42BD738-1563-4452-9613-44935F247182}">
      <formula1>"○,　"</formula1>
    </dataValidation>
    <dataValidation type="whole" imeMode="halfAlpha" allowBlank="1" showInputMessage="1" showErrorMessage="1" error="有効な数字を入力してください。10兆円以上になる場合は、9,999,999,999と入力してください" sqref="T242" xr:uid="{C39C5D9F-B0DD-442B-92F9-0592243155F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2:V242" xr:uid="{DC176B51-D256-4B9E-B51C-111C4842054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42:Y242" xr:uid="{7C3207D8-01F4-414D-AD24-D666D3A8C511}">
      <formula1>-9999999999</formula1>
      <formula2>9999999999</formula2>
    </dataValidation>
    <dataValidation type="list" imeMode="halfAlpha" allowBlank="1" showInputMessage="1" showErrorMessage="1" error="リストから選択してください" sqref="O243" xr:uid="{EFF779DC-25DF-4A0F-A986-58ABCE12B6D9}">
      <formula1>"○,　"</formula1>
    </dataValidation>
    <dataValidation type="whole" imeMode="halfAlpha" allowBlank="1" showInputMessage="1" showErrorMessage="1" error="有効な数字を入力してください。10兆円以上になる場合は、9,999,999,999と入力してください" sqref="T243" xr:uid="{50669666-CE73-4E44-8783-0D8B3B14B17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3:V243" xr:uid="{27472C0A-3AEE-4BE8-9359-08E5C7B939F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43:Y243" xr:uid="{DD807FDF-12BF-44AC-A786-A23C1FB698BB}">
      <formula1>-9999999999</formula1>
      <formula2>9999999999</formula2>
    </dataValidation>
    <dataValidation type="list" imeMode="halfAlpha" allowBlank="1" showInputMessage="1" showErrorMessage="1" error="リストから選択してください" sqref="O244" xr:uid="{B2F070DB-8B88-4C8C-B873-061FC64301F8}">
      <formula1>"○,　"</formula1>
    </dataValidation>
    <dataValidation type="whole" imeMode="halfAlpha" allowBlank="1" showInputMessage="1" showErrorMessage="1" error="有効な数字を入力してください。10兆円以上になる場合は、9,999,999,999と入力してください" sqref="T244" xr:uid="{36CF05AF-3DD0-45A7-836B-A6846C8D518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4:V244" xr:uid="{76EB8253-B931-44C5-ACD0-5C0C607E47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44:Y244" xr:uid="{A26FA0E1-E8B6-412C-A889-D4759F9DF3FF}">
      <formula1>-9999999999</formula1>
      <formula2>9999999999</formula2>
    </dataValidation>
    <dataValidation type="list" imeMode="halfAlpha" allowBlank="1" showInputMessage="1" showErrorMessage="1" error="リストから選択してください" sqref="O245" xr:uid="{3774CE10-529F-4EE8-9BCF-B9D14FBC9F7B}">
      <formula1>"○,　"</formula1>
    </dataValidation>
    <dataValidation type="whole" imeMode="halfAlpha" allowBlank="1" showInputMessage="1" showErrorMessage="1" error="有効な数字を入力してください。10兆円以上になる場合は、9,999,999,999と入力してください" sqref="T245" xr:uid="{B17F18E4-5856-4BE5-8F13-61C5B17CBC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5:V245" xr:uid="{C78F1AF4-B24C-48D2-8BA9-3AF38D3A957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45:Y245" xr:uid="{8637E160-26A8-4854-8F07-69C4E4AF02BE}">
      <formula1>-9999999999</formula1>
      <formula2>9999999999</formula2>
    </dataValidation>
    <dataValidation type="list" imeMode="halfAlpha" allowBlank="1" showInputMessage="1" showErrorMessage="1" error="リストから選択してください" sqref="O246" xr:uid="{25DB6F59-4AEE-48E9-A6BA-5AB8C0F72FB7}">
      <formula1>"○,　"</formula1>
    </dataValidation>
    <dataValidation type="whole" imeMode="halfAlpha" allowBlank="1" showInputMessage="1" showErrorMessage="1" error="有効な数字を入力してください。10兆円以上になる場合は、9,999,999,999と入力してください" sqref="T246" xr:uid="{FBE60488-6F80-4A1B-B944-DF1FFBDA5E7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6:V246" xr:uid="{FA6EA3A0-BB29-46E1-8B80-DEE01C2FBEA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46:Y246" xr:uid="{F1599D7B-FAE7-455D-9082-7D05F39A1E7B}">
      <formula1>-9999999999</formula1>
      <formula2>9999999999</formula2>
    </dataValidation>
    <dataValidation type="list" imeMode="halfAlpha" allowBlank="1" showInputMessage="1" showErrorMessage="1" error="リストから選択してください" sqref="J247:J251" xr:uid="{FBB450C4-B4C8-4A32-8453-07ACC6489668}">
      <formula1>"①,②,③,④,⑤,○,　"</formula1>
    </dataValidation>
    <dataValidation type="list" imeMode="halfAlpha" allowBlank="1" showInputMessage="1" showErrorMessage="1" error="リストから選択してください" sqref="O247" xr:uid="{77DAA15C-CF82-42FF-BD67-D6693C0D2A22}">
      <formula1>"○,　"</formula1>
    </dataValidation>
    <dataValidation type="whole" imeMode="halfAlpha" allowBlank="1" showInputMessage="1" showErrorMessage="1" error="有効な数字を入力してください。10兆円以上になる場合は、9,999,999,999と入力してください" sqref="T247" xr:uid="{941D134D-4B12-49C4-A17D-38B731473C9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7:V247" xr:uid="{A5E7C92A-7A7D-4677-8B6B-C71D0CF1F35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47:Y247" xr:uid="{859DC53E-9B6E-47AC-8A76-E660C3891F20}">
      <formula1>-9999999999</formula1>
      <formula2>9999999999</formula2>
    </dataValidation>
    <dataValidation type="list" imeMode="halfAlpha" allowBlank="1" showInputMessage="1" showErrorMessage="1" error="リストから選択してください" sqref="O248" xr:uid="{45FC673A-8AD3-41DF-82C2-C95E35CF2398}">
      <formula1>"○,　"</formula1>
    </dataValidation>
    <dataValidation type="whole" imeMode="halfAlpha" allowBlank="1" showInputMessage="1" showErrorMessage="1" error="有効な数字を入力してください。10兆円以上になる場合は、9,999,999,999と入力してください" sqref="T248" xr:uid="{E4C88A3A-2526-402E-A74B-794520AE084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8:V248" xr:uid="{C388E7DD-A3FF-4620-8162-14EDAA6EF56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48:Y248" xr:uid="{8853F32C-BF22-4831-BF2A-CEC955326DA2}">
      <formula1>-9999999999</formula1>
      <formula2>9999999999</formula2>
    </dataValidation>
    <dataValidation type="list" imeMode="halfAlpha" allowBlank="1" showInputMessage="1" showErrorMessage="1" error="リストから選択してください" sqref="O249" xr:uid="{D522BF95-D0D0-4173-8FE6-C23C6C36D5A7}">
      <formula1>"○,　"</formula1>
    </dataValidation>
    <dataValidation type="whole" imeMode="halfAlpha" allowBlank="1" showInputMessage="1" showErrorMessage="1" error="有効な数字を入力してください。10兆円以上になる場合は、9,999,999,999と入力してください" sqref="T249" xr:uid="{64CD4734-C787-4773-8B6F-899A2F7DDC0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9:V249" xr:uid="{F9A508A8-E323-46CB-BC04-DF683348879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49:Y249" xr:uid="{77C7674E-79F1-4A89-AFEA-9A1FB3E1ED04}">
      <formula1>-9999999999</formula1>
      <formula2>9999999999</formula2>
    </dataValidation>
    <dataValidation type="list" imeMode="halfAlpha" allowBlank="1" showInputMessage="1" showErrorMessage="1" error="リストから選択してください" sqref="O250" xr:uid="{245B7B00-A257-4865-848F-BC786E14A0AA}">
      <formula1>"○,　"</formula1>
    </dataValidation>
    <dataValidation type="whole" imeMode="halfAlpha" allowBlank="1" showInputMessage="1" showErrorMessage="1" error="有効な数字を入力してください。10兆円以上になる場合は、9,999,999,999と入力してください" sqref="T250" xr:uid="{1C00C695-224E-4E8F-972E-43D4B9E110E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0:V250" xr:uid="{3416F69B-E300-4361-A58C-2EF3D24783C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50:Y250" xr:uid="{33DB34D5-7B89-4E31-8B9B-4C0365C3B76C}">
      <formula1>-9999999999</formula1>
      <formula2>9999999999</formula2>
    </dataValidation>
    <dataValidation type="list" imeMode="halfAlpha" allowBlank="1" showInputMessage="1" showErrorMessage="1" error="リストから選択してください" sqref="O251" xr:uid="{1ECC3F40-FE4E-47B9-9729-01B4E46B6921}">
      <formula1>"○,　"</formula1>
    </dataValidation>
    <dataValidation type="whole" imeMode="halfAlpha" allowBlank="1" showInputMessage="1" showErrorMessage="1" error="有効な数字を入力してください。10兆円以上になる場合は、9,999,999,999と入力してください" sqref="T251" xr:uid="{026514FC-0BAF-4C9C-8B38-FEED875ECF1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1:V251" xr:uid="{3F539B47-60ED-43F0-9450-0492BD20578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51:Y251" xr:uid="{BA2C39A6-AF90-47FE-8872-E35455BE9E79}">
      <formula1>-9999999999</formula1>
      <formula2>9999999999</formula2>
    </dataValidation>
    <dataValidation type="list" imeMode="halfAlpha" allowBlank="1" showInputMessage="1" showErrorMessage="1" error="リストから選択してください" sqref="J252" xr:uid="{69ECD63C-4689-4C34-93D9-83D47843FEC3}">
      <formula1>"①,②,③,④,⑤,○,　"</formula1>
    </dataValidation>
    <dataValidation type="list" imeMode="halfAlpha" allowBlank="1" showInputMessage="1" showErrorMessage="1" error="リストから選択してください" sqref="O252" xr:uid="{31E0D2EF-9E72-4DEE-A51D-D8D4BFE4F6DB}">
      <formula1>"○,　"</formula1>
    </dataValidation>
    <dataValidation type="whole" imeMode="halfAlpha" allowBlank="1" showInputMessage="1" showErrorMessage="1" error="有効な数字を入力してください。10兆円以上になる場合は、9,999,999,999と入力してください" sqref="T252" xr:uid="{DDDCA40F-DA05-4851-8A00-74AF9C88FD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2:V252" xr:uid="{C8641213-B164-4E95-B558-1257D1ECC1C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52:Y252" xr:uid="{7B79328B-1B08-4296-8CDA-CB1C55CCF17A}">
      <formula1>-9999999999</formula1>
      <formula2>9999999999</formula2>
    </dataValidation>
    <dataValidation type="list" imeMode="halfAlpha" allowBlank="1" showInputMessage="1" showErrorMessage="1" error="リストから選択してください" sqref="J257:J263" xr:uid="{B718FABF-1015-4E19-9612-FA39D0ECF9DA}">
      <formula1>"①,②,③,④,⑤,○,　"</formula1>
    </dataValidation>
    <dataValidation type="list" imeMode="halfAlpha" allowBlank="1" showInputMessage="1" showErrorMessage="1" error="リストから選択してください" sqref="O257" xr:uid="{B14AF21C-733D-4556-9C28-8A7DDFF1148E}">
      <formula1>"○,　"</formula1>
    </dataValidation>
    <dataValidation type="whole" imeMode="halfAlpha" allowBlank="1" showInputMessage="1" showErrorMessage="1" error="有効な数字を入力してください。10兆円以上になる場合は、9,999,999,999と入力してください" sqref="T257" xr:uid="{4F7D04BC-5695-4A23-B1E1-9FE5C996E11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7:V257" xr:uid="{6753BD6D-FFB0-4C78-B036-E005847BA4C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57:Y257" xr:uid="{F62AF9BB-AE94-420C-A1AC-F5E0B48CDE96}">
      <formula1>-9999999999</formula1>
      <formula2>9999999999</formula2>
    </dataValidation>
    <dataValidation type="list" imeMode="halfAlpha" allowBlank="1" showInputMessage="1" showErrorMessage="1" error="リストから選択してください" sqref="O258" xr:uid="{15631CCD-2557-454E-A834-490B3E386FA3}">
      <formula1>"○,　"</formula1>
    </dataValidation>
    <dataValidation type="whole" imeMode="halfAlpha" allowBlank="1" showInputMessage="1" showErrorMessage="1" error="有効な数字を入力してください。10兆円以上になる場合は、9,999,999,999と入力してください" sqref="T258" xr:uid="{BECCC2E3-19A0-4692-95CE-730EF207C7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8:V258" xr:uid="{E4499CE5-FB94-434B-88ED-3ADF095EA2C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58:Y258" xr:uid="{92DA625E-DFED-42F1-BBEC-363FA44F826E}">
      <formula1>-9999999999</formula1>
      <formula2>9999999999</formula2>
    </dataValidation>
    <dataValidation type="list" imeMode="halfAlpha" allowBlank="1" showInputMessage="1" showErrorMessage="1" error="リストから選択してください" sqref="O259" xr:uid="{8F875124-D9F3-401C-97A3-9994492089FE}">
      <formula1>"○,　"</formula1>
    </dataValidation>
    <dataValidation type="whole" imeMode="halfAlpha" allowBlank="1" showInputMessage="1" showErrorMessage="1" error="有効な数字を入力してください。10兆円以上になる場合は、9,999,999,999と入力してください" sqref="T259" xr:uid="{D7FF8B84-14B5-46AF-B7FB-A26AD5EA9E8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9:V259" xr:uid="{5891B8E0-3084-477E-AF24-42DD067B29B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59:Y259" xr:uid="{A3970F90-6A6D-43BF-B6CF-427AD2F6A51E}">
      <formula1>-9999999999</formula1>
      <formula2>9999999999</formula2>
    </dataValidation>
    <dataValidation type="list" imeMode="halfAlpha" allowBlank="1" showInputMessage="1" showErrorMessage="1" error="リストから選択してください" sqref="O260" xr:uid="{4B7657B7-2CB1-4971-BD42-DA4CE4450D2C}">
      <formula1>"○,　"</formula1>
    </dataValidation>
    <dataValidation type="whole" imeMode="halfAlpha" allowBlank="1" showInputMessage="1" showErrorMessage="1" error="有効な数字を入力してください。10兆円以上になる場合は、9,999,999,999と入力してください" sqref="T260" xr:uid="{236852B4-87D0-4B54-AA12-1EFF2D03D43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60:V260" xr:uid="{2801E457-FFF7-4633-AFBF-B6BB6E4937F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60:Y260" xr:uid="{B6414677-56B4-44DA-A024-16B8C13DF4BB}">
      <formula1>-9999999999</formula1>
      <formula2>9999999999</formula2>
    </dataValidation>
    <dataValidation type="list" imeMode="halfAlpha" allowBlank="1" showInputMessage="1" showErrorMessage="1" error="リストから選択してください" sqref="O261" xr:uid="{EF18EDA0-ECCC-4F0E-A9B1-39BED72D9483}">
      <formula1>"○,　"</formula1>
    </dataValidation>
    <dataValidation type="whole" imeMode="halfAlpha" allowBlank="1" showInputMessage="1" showErrorMessage="1" error="有効な数字を入力してください。10兆円以上になる場合は、9,999,999,999と入力してください" sqref="T261" xr:uid="{FE9C2049-D113-4E1A-B9CE-C55F25BCE9A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61:V261" xr:uid="{B19DE024-9100-4186-AD8E-A6FCF7A5D16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61:Y261" xr:uid="{724899F3-93C6-45DA-9BBA-136ED476E3AD}">
      <formula1>-9999999999</formula1>
      <formula2>9999999999</formula2>
    </dataValidation>
    <dataValidation type="list" imeMode="halfAlpha" allowBlank="1" showInputMessage="1" showErrorMessage="1" error="リストから選択してください" sqref="O262" xr:uid="{52D33C1E-DB6A-40AC-B79E-D2E962EE410E}">
      <formula1>"○,　"</formula1>
    </dataValidation>
    <dataValidation type="whole" imeMode="halfAlpha" allowBlank="1" showInputMessage="1" showErrorMessage="1" error="有効な数字を入力してください。10兆円以上になる場合は、9,999,999,999と入力してください" sqref="T262" xr:uid="{DD90B0B7-7205-4CDA-B8CE-3117A3A72C5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62:V262" xr:uid="{4BF6CC3E-6F97-473D-B779-D7536357174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62:Y262" xr:uid="{75D2ECD6-2FCD-43E9-9CDF-5775A56329C6}">
      <formula1>-9999999999</formula1>
      <formula2>9999999999</formula2>
    </dataValidation>
    <dataValidation type="list" imeMode="halfAlpha" allowBlank="1" showInputMessage="1" showErrorMessage="1" error="リストから選択してください" sqref="O263" xr:uid="{8C09A856-BAC2-4A78-8CB7-AE05093BCE96}">
      <formula1>"○,　"</formula1>
    </dataValidation>
    <dataValidation type="whole" imeMode="halfAlpha" allowBlank="1" showInputMessage="1" showErrorMessage="1" error="有効な数字を入力してください。10兆円以上になる場合は、9,999,999,999と入力してください" sqref="T263" xr:uid="{164EB47D-86DB-47D2-B52C-56DEE2B4D7F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63:V263" xr:uid="{2A424CFE-0A87-4992-86EB-4A93A012FB7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63:Y263" xr:uid="{78E9FB26-95DC-4F8D-A7C3-07609FB76164}">
      <formula1>-9999999999</formula1>
      <formula2>9999999999</formula2>
    </dataValidation>
    <dataValidation type="list" imeMode="halfAlpha" allowBlank="1" showInputMessage="1" showErrorMessage="1" error="リストから選択してください" sqref="J264:J267" xr:uid="{76098CB5-0C13-4F29-B976-88116EB03C62}">
      <formula1>"①,②,③,④,⑤,○,　"</formula1>
    </dataValidation>
    <dataValidation type="list" imeMode="halfAlpha" allowBlank="1" showInputMessage="1" showErrorMessage="1" error="リストから選択してください" sqref="O264" xr:uid="{B01A0F05-48C1-4799-9B25-298DF9869377}">
      <formula1>"○,　"</formula1>
    </dataValidation>
    <dataValidation type="whole" imeMode="halfAlpha" allowBlank="1" showInputMessage="1" showErrorMessage="1" error="有効な数字を入力してください。10兆円以上になる場合は、9,999,999,999と入力してください" sqref="T264" xr:uid="{84A75042-57E7-4888-8F66-6B338F71B78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64:V264" xr:uid="{ED7B40AB-13B2-483F-8699-F77F13EE923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64:Y264" xr:uid="{EB4DC4FB-2F3B-4A38-8BFF-06A14205F821}">
      <formula1>-9999999999</formula1>
      <formula2>9999999999</formula2>
    </dataValidation>
    <dataValidation type="list" imeMode="halfAlpha" allowBlank="1" showInputMessage="1" showErrorMessage="1" error="リストから選択してください" sqref="O265" xr:uid="{A901A5B1-4853-4365-9EA9-CE59196315F7}">
      <formula1>"○,　"</formula1>
    </dataValidation>
    <dataValidation type="whole" imeMode="halfAlpha" allowBlank="1" showInputMessage="1" showErrorMessage="1" error="有効な数字を入力してください。10兆円以上になる場合は、9,999,999,999と入力してください" sqref="T265" xr:uid="{D1694599-E785-431B-BF6D-7664B36FAD5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65:V265" xr:uid="{9CE14A08-067A-4596-ADB2-05E1264147C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65:Y265" xr:uid="{8B59E4D6-E251-40D9-91FF-FC95C7A961D4}">
      <formula1>-9999999999</formula1>
      <formula2>9999999999</formula2>
    </dataValidation>
    <dataValidation type="list" imeMode="halfAlpha" allowBlank="1" showInputMessage="1" showErrorMessage="1" error="リストから選択してください" sqref="O266" xr:uid="{F5E27EA9-A434-4DCA-BC45-EB9AFB3DC319}">
      <formula1>"○,　"</formula1>
    </dataValidation>
    <dataValidation type="whole" imeMode="halfAlpha" allowBlank="1" showInputMessage="1" showErrorMessage="1" error="有効な数字を入力してください。10兆円以上になる場合は、9,999,999,999と入力してください" sqref="T266" xr:uid="{92C25EB4-36D0-4704-8E93-7079442AD99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66:V266" xr:uid="{79F8542E-29B2-4B01-AC60-D20761626A1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66:Y266" xr:uid="{02EEBF0E-30C4-4D50-B50E-2487854926B8}">
      <formula1>-9999999999</formula1>
      <formula2>9999999999</formula2>
    </dataValidation>
    <dataValidation type="list" imeMode="halfAlpha" allowBlank="1" showInputMessage="1" showErrorMessage="1" error="リストから選択してください" sqref="O267" xr:uid="{CBC66E24-6759-4068-B73A-12FEA06E0F9F}">
      <formula1>"○,　"</formula1>
    </dataValidation>
    <dataValidation type="whole" imeMode="halfAlpha" allowBlank="1" showInputMessage="1" showErrorMessage="1" error="有効な数字を入力してください。10兆円以上になる場合は、9,999,999,999と入力してください" sqref="T267" xr:uid="{F043A14C-C245-44ED-9447-F54640E8DE9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67:V267" xr:uid="{92ABADE2-ED5E-462B-B836-BB2BA9B852A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67:Y267" xr:uid="{BB800086-F07B-42AC-AC5E-38CEA3B84BDE}">
      <formula1>-9999999999</formula1>
      <formula2>9999999999</formula2>
    </dataValidation>
    <dataValidation type="list" imeMode="halfAlpha" allowBlank="1" showInputMessage="1" showErrorMessage="1" error="リストから選択してください" sqref="J268:J270" xr:uid="{D239C2A5-6D7E-4D02-A56C-7637018B7250}">
      <formula1>"①,②,③,④,⑤,○,　"</formula1>
    </dataValidation>
    <dataValidation type="list" imeMode="halfAlpha" allowBlank="1" showInputMessage="1" showErrorMessage="1" error="リストから選択してください" sqref="O268" xr:uid="{936E0E3F-CAED-4413-B6FF-7741299A7FD5}">
      <formula1>"○,　"</formula1>
    </dataValidation>
    <dataValidation type="whole" imeMode="halfAlpha" allowBlank="1" showInputMessage="1" showErrorMessage="1" error="有効な数字を入力してください。10兆円以上になる場合は、9,999,999,999と入力してください" sqref="T268" xr:uid="{7D292982-0270-46C4-B2BD-2DB5BC40163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68:V268" xr:uid="{C4D90D18-6C6A-431C-9898-3844BC9C15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68:Y268" xr:uid="{52323DCD-9967-4AB0-BD86-D271FEE5B648}">
      <formula1>-9999999999</formula1>
      <formula2>9999999999</formula2>
    </dataValidation>
    <dataValidation type="list" imeMode="halfAlpha" allowBlank="1" showInputMessage="1" showErrorMessage="1" error="リストから選択してください" sqref="O269" xr:uid="{E612B569-05AA-44E3-87A9-4D95AD5F3B33}">
      <formula1>"○,　"</formula1>
    </dataValidation>
    <dataValidation type="whole" imeMode="halfAlpha" allowBlank="1" showInputMessage="1" showErrorMessage="1" error="有効な数字を入力してください。10兆円以上になる場合は、9,999,999,999と入力してください" sqref="T269" xr:uid="{5C1C8D10-6492-40BA-8CDF-87BC3E12591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69:V269" xr:uid="{FB490C2E-AB20-420C-A620-6DB772BA03C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69:Y269" xr:uid="{D9B9A9E6-295A-410F-A986-667EF7D73182}">
      <formula1>-9999999999</formula1>
      <formula2>9999999999</formula2>
    </dataValidation>
    <dataValidation type="list" imeMode="halfAlpha" allowBlank="1" showInputMessage="1" showErrorMessage="1" error="リストから選択してください" sqref="O270" xr:uid="{2E10064A-F62F-4ADC-B13A-C2AC98AC3723}">
      <formula1>"○,　"</formula1>
    </dataValidation>
    <dataValidation type="whole" imeMode="halfAlpha" allowBlank="1" showInputMessage="1" showErrorMessage="1" error="有効な数字を入力してください。10兆円以上になる場合は、9,999,999,999と入力してください" sqref="T270" xr:uid="{A64A4715-BF99-4A58-B545-1399A77961F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70:V270" xr:uid="{CCE27569-D8B3-453E-BCE1-C7CFD4C20CD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70:Y270" xr:uid="{ED3275AA-4AC3-4796-A36D-BB5B47E85B4D}">
      <formula1>-9999999999</formula1>
      <formula2>9999999999</formula2>
    </dataValidation>
    <dataValidation type="list" imeMode="halfAlpha" allowBlank="1" showInputMessage="1" showErrorMessage="1" error="リストから選択してください" sqref="J271:J278" xr:uid="{38D08A9B-4D91-4873-A6C1-0C0F18655DE8}">
      <formula1>"①,②,③,④,⑤,○,　"</formula1>
    </dataValidation>
    <dataValidation type="list" imeMode="halfAlpha" allowBlank="1" showInputMessage="1" showErrorMessage="1" error="リストから選択してください" sqref="O271" xr:uid="{40D9213A-552D-4ED1-BC93-623F79F79782}">
      <formula1>"○,　"</formula1>
    </dataValidation>
    <dataValidation type="whole" imeMode="halfAlpha" allowBlank="1" showInputMessage="1" showErrorMessage="1" error="有効な数字を入力してください。10兆円以上になる場合は、9,999,999,999と入力してください" sqref="T271" xr:uid="{B0CC8E35-7873-46DB-91EC-6CDB9142EA1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71:V271" xr:uid="{B1A3795D-4262-4FAE-8A36-E1CA5827D0B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71:Y271" xr:uid="{33641292-D9CA-4506-BB43-4E805DA72D67}">
      <formula1>-9999999999</formula1>
      <formula2>9999999999</formula2>
    </dataValidation>
    <dataValidation type="list" imeMode="halfAlpha" allowBlank="1" showInputMessage="1" showErrorMessage="1" error="リストから選択してください" sqref="O272" xr:uid="{54355C12-F17D-4FFB-B5D5-85AB65DA48DD}">
      <formula1>"○,　"</formula1>
    </dataValidation>
    <dataValidation type="whole" imeMode="halfAlpha" allowBlank="1" showInputMessage="1" showErrorMessage="1" error="有効な数字を入力してください。10兆円以上になる場合は、9,999,999,999と入力してください" sqref="T272" xr:uid="{0E7308BA-08EE-4781-B093-9EEFD8979B9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72:V272" xr:uid="{5F2D9701-C66A-471E-8407-350F9E4171D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72:Y272" xr:uid="{76C32F89-1CE0-4C37-BBDB-98E57DAF01BD}">
      <formula1>-9999999999</formula1>
      <formula2>9999999999</formula2>
    </dataValidation>
    <dataValidation type="list" imeMode="halfAlpha" allowBlank="1" showInputMessage="1" showErrorMessage="1" error="リストから選択してください" sqref="O273" xr:uid="{30327BC2-670C-438B-9E09-3525652E07D4}">
      <formula1>"○,　"</formula1>
    </dataValidation>
    <dataValidation type="whole" imeMode="halfAlpha" allowBlank="1" showInputMessage="1" showErrorMessage="1" error="有効な数字を入力してください。10兆円以上になる場合は、9,999,999,999と入力してください" sqref="T273" xr:uid="{829E94E7-B26D-4A93-A356-F4A9FDC7FEF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73:V273" xr:uid="{3F51AA82-F37C-4282-A591-FCBD2CA4A1D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73:Y273" xr:uid="{0340E685-4626-41E4-A9EB-950114072A5D}">
      <formula1>-9999999999</formula1>
      <formula2>9999999999</formula2>
    </dataValidation>
    <dataValidation type="list" imeMode="halfAlpha" allowBlank="1" showInputMessage="1" showErrorMessage="1" error="リストから選択してください" sqref="O274" xr:uid="{F9ECF95C-5C69-4114-A64E-E9B9592BCCE6}">
      <formula1>"○,　"</formula1>
    </dataValidation>
    <dataValidation type="whole" imeMode="halfAlpha" allowBlank="1" showInputMessage="1" showErrorMessage="1" error="有効な数字を入力してください。10兆円以上になる場合は、9,999,999,999と入力してください" sqref="T274" xr:uid="{F053AD30-2652-46BC-961B-075ED39DA3E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74:V274" xr:uid="{78F5AF02-3665-4024-8365-4F38A415EAD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74:Y274" xr:uid="{E1637BCB-DA58-47FE-B7BE-52CF365A7956}">
      <formula1>-9999999999</formula1>
      <formula2>9999999999</formula2>
    </dataValidation>
    <dataValidation type="list" imeMode="halfAlpha" allowBlank="1" showInputMessage="1" showErrorMessage="1" error="リストから選択してください" sqref="O275" xr:uid="{F6EF757F-2340-44E3-90B1-6E127E171C02}">
      <formula1>"○,　"</formula1>
    </dataValidation>
    <dataValidation type="whole" imeMode="halfAlpha" allowBlank="1" showInputMessage="1" showErrorMessage="1" error="有効な数字を入力してください。10兆円以上になる場合は、9,999,999,999と入力してください" sqref="T275" xr:uid="{3733A08D-DF6D-4381-AB64-32F48240298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75:V275" xr:uid="{5CC5217F-6D26-440A-A5DE-B8F6BD19D8E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75:Y275" xr:uid="{1565D449-5838-4C43-BCE0-E3835DC50E2B}">
      <formula1>-9999999999</formula1>
      <formula2>9999999999</formula2>
    </dataValidation>
    <dataValidation type="list" imeMode="halfAlpha" allowBlank="1" showInputMessage="1" showErrorMessage="1" error="リストから選択してください" sqref="O276" xr:uid="{A0406B13-3244-41CB-821C-8EE8CF3DF9E2}">
      <formula1>"○,　"</formula1>
    </dataValidation>
    <dataValidation type="whole" imeMode="halfAlpha" allowBlank="1" showInputMessage="1" showErrorMessage="1" error="有効な数字を入力してください。10兆円以上になる場合は、9,999,999,999と入力してください" sqref="T276" xr:uid="{F6FB97CF-57F5-4797-9EEE-24224A26969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76:V276" xr:uid="{58251212-6E78-4480-AF00-619829B03D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76:Y276" xr:uid="{60666877-12F0-4676-BB29-B109224E184D}">
      <formula1>-9999999999</formula1>
      <formula2>9999999999</formula2>
    </dataValidation>
    <dataValidation type="list" imeMode="halfAlpha" allowBlank="1" showInputMessage="1" showErrorMessage="1" error="リストから選択してください" sqref="O277" xr:uid="{345D747C-8BBC-4D06-8878-C9859E108525}">
      <formula1>"○,　"</formula1>
    </dataValidation>
    <dataValidation type="whole" imeMode="halfAlpha" allowBlank="1" showInputMessage="1" showErrorMessage="1" error="有効な数字を入力してください。10兆円以上になる場合は、9,999,999,999と入力してください" sqref="T277" xr:uid="{C1FCA7B3-7343-46A4-8AA3-24607E3FDC5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77:V277" xr:uid="{0847652A-EBD6-4D7B-BBC4-441ACFE48C7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77:Y277" xr:uid="{16089D0B-3834-4BE3-B4FB-969648A6EE16}">
      <formula1>-9999999999</formula1>
      <formula2>9999999999</formula2>
    </dataValidation>
    <dataValidation type="list" imeMode="halfAlpha" allowBlank="1" showInputMessage="1" showErrorMessage="1" error="リストから選択してください" sqref="O278" xr:uid="{2BA45B16-D768-49EF-B54C-C431756A47E3}">
      <formula1>"○,　"</formula1>
    </dataValidation>
    <dataValidation type="whole" imeMode="halfAlpha" allowBlank="1" showInputMessage="1" showErrorMessage="1" error="有効な数字を入力してください。10兆円以上になる場合は、9,999,999,999と入力してください" sqref="T278" xr:uid="{137A52F7-1AC4-42D7-8616-42878399804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78:V278" xr:uid="{7C14C8D2-33DE-44FD-8888-30BD8CB67B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78:Y278" xr:uid="{B64E02B8-BD95-4523-858E-16A4B940E620}">
      <formula1>-9999999999</formula1>
      <formula2>9999999999</formula2>
    </dataValidation>
    <dataValidation type="list" imeMode="halfAlpha" allowBlank="1" showInputMessage="1" showErrorMessage="1" error="リストから選択してください" sqref="J279:J285" xr:uid="{5D885A74-27F0-43EC-9D3E-F86FAC50BB6B}">
      <formula1>"①,②,③,④,⑤,○,　"</formula1>
    </dataValidation>
    <dataValidation type="list" imeMode="halfAlpha" allowBlank="1" showInputMessage="1" showErrorMessage="1" error="リストから選択してください" sqref="O279" xr:uid="{3DF0FFA4-6C77-43FE-A6FE-921F87AEC8B8}">
      <formula1>"○,　"</formula1>
    </dataValidation>
    <dataValidation type="whole" imeMode="halfAlpha" allowBlank="1" showInputMessage="1" showErrorMessage="1" error="有効な数字を入力してください。10兆円以上になる場合は、9,999,999,999と入力してください" sqref="T279" xr:uid="{6C51CE7B-E012-4E78-A5CF-A0AD3E1B737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79:V279" xr:uid="{51B7B15F-4835-4504-8773-8A603B7689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79:Y279" xr:uid="{651973DC-E5E2-4A4D-BF2C-396E808EC7E7}">
      <formula1>-9999999999</formula1>
      <formula2>9999999999</formula2>
    </dataValidation>
    <dataValidation type="list" imeMode="halfAlpha" allowBlank="1" showInputMessage="1" showErrorMessage="1" error="リストから選択してください" sqref="O280" xr:uid="{F5BE8633-914B-498F-81E3-862A2BF4799E}">
      <formula1>"○,　"</formula1>
    </dataValidation>
    <dataValidation type="whole" imeMode="halfAlpha" allowBlank="1" showInputMessage="1" showErrorMessage="1" error="有効な数字を入力してください。10兆円以上になる場合は、9,999,999,999と入力してください" sqref="T280" xr:uid="{8169A92F-AB34-4ABD-9509-05FB6A1F0BC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80:V280" xr:uid="{466C9E14-5213-4D50-9686-BAC23F982DE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80:Y280" xr:uid="{0BB74333-3EBD-4583-A0FB-8F4AF4D64014}">
      <formula1>-9999999999</formula1>
      <formula2>9999999999</formula2>
    </dataValidation>
    <dataValidation type="list" imeMode="halfAlpha" allowBlank="1" showInputMessage="1" showErrorMessage="1" error="リストから選択してください" sqref="O281" xr:uid="{84C7E553-3856-48F4-852C-8BE16AB85E5A}">
      <formula1>"○,　"</formula1>
    </dataValidation>
    <dataValidation type="whole" imeMode="halfAlpha" allowBlank="1" showInputMessage="1" showErrorMessage="1" error="有効な数字を入力してください。10兆円以上になる場合は、9,999,999,999と入力してください" sqref="T281" xr:uid="{0A136829-4965-4C6A-BD6D-5D7755F3A5C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81:V281" xr:uid="{97FAB82C-263A-416E-B239-40E8BDD6013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81:Y281" xr:uid="{CE06675A-7AF8-489B-92B4-23C25BB569D1}">
      <formula1>-9999999999</formula1>
      <formula2>9999999999</formula2>
    </dataValidation>
    <dataValidation type="list" imeMode="halfAlpha" allowBlank="1" showInputMessage="1" showErrorMessage="1" error="リストから選択してください" sqref="O282" xr:uid="{D7376239-263A-436A-8EBC-028531A43C8C}">
      <formula1>"○,　"</formula1>
    </dataValidation>
    <dataValidation type="whole" imeMode="halfAlpha" allowBlank="1" showInputMessage="1" showErrorMessage="1" error="有効な数字を入力してください。10兆円以上になる場合は、9,999,999,999と入力してください" sqref="T282" xr:uid="{98F84576-E4E8-49AB-8D60-53B5A3696E7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82:V282" xr:uid="{29B2C7E5-5D00-48C1-9698-A750DED3477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82:Y282" xr:uid="{7028BA67-5496-4DEC-9F67-9AF95569BAEC}">
      <formula1>-9999999999</formula1>
      <formula2>9999999999</formula2>
    </dataValidation>
    <dataValidation type="list" imeMode="halfAlpha" allowBlank="1" showInputMessage="1" showErrorMessage="1" error="リストから選択してください" sqref="O283" xr:uid="{15E30ECC-06A7-4B08-A97B-B4A5B897F075}">
      <formula1>"○,　"</formula1>
    </dataValidation>
    <dataValidation type="whole" imeMode="halfAlpha" allowBlank="1" showInputMessage="1" showErrorMessage="1" error="有効な数字を入力してください。10兆円以上になる場合は、9,999,999,999と入力してください" sqref="T283" xr:uid="{F3A7B5B7-A5E2-40D6-AB7B-50F5A8E72F3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83:V283" xr:uid="{3C7B9E08-7986-4EE2-B645-FBA0886BB60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83:Y283" xr:uid="{062687F0-9C53-4164-89D9-004057D7CB78}">
      <formula1>-9999999999</formula1>
      <formula2>9999999999</formula2>
    </dataValidation>
    <dataValidation type="list" imeMode="halfAlpha" allowBlank="1" showInputMessage="1" showErrorMessage="1" error="リストから選択してください" sqref="O284" xr:uid="{8BA7F1E1-623A-468F-BCAE-882ADE996FFE}">
      <formula1>"○,　"</formula1>
    </dataValidation>
    <dataValidation type="whole" imeMode="halfAlpha" allowBlank="1" showInputMessage="1" showErrorMessage="1" error="有効な数字を入力してください。10兆円以上になる場合は、9,999,999,999と入力してください" sqref="T284" xr:uid="{10B5F462-9DBC-4FD6-BEE1-C512304A540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84:V284" xr:uid="{84E6C893-1C32-411E-89DE-21CA87518CA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84:Y284" xr:uid="{DDDCDB63-2ACB-451A-A137-4C502848E240}">
      <formula1>-9999999999</formula1>
      <formula2>9999999999</formula2>
    </dataValidation>
    <dataValidation type="list" imeMode="halfAlpha" allowBlank="1" showInputMessage="1" showErrorMessage="1" error="リストから選択してください" sqref="O285" xr:uid="{C837F3E7-3B09-4DFD-87A0-3BE1F2F9AC61}">
      <formula1>"○,　"</formula1>
    </dataValidation>
    <dataValidation type="whole" imeMode="halfAlpha" allowBlank="1" showInputMessage="1" showErrorMessage="1" error="有効な数字を入力してください。10兆円以上になる場合は、9,999,999,999と入力してください" sqref="T285" xr:uid="{41B3CC9C-2D48-4321-A25C-E738C938E24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85:V285" xr:uid="{9EDA6371-DF9A-4BEF-A25B-4CBAA1AF535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85:Y285" xr:uid="{1D02D36B-938A-463A-AC85-50A5A1A19730}">
      <formula1>-9999999999</formula1>
      <formula2>9999999999</formula2>
    </dataValidation>
    <dataValidation type="list" imeMode="halfAlpha" allowBlank="1" showInputMessage="1" showErrorMessage="1" error="リストから選択してください" sqref="J286:J287" xr:uid="{840D66C8-B886-48D0-BCA9-75BBF246918D}">
      <formula1>"①,②,③,④,⑤,○,　"</formula1>
    </dataValidation>
    <dataValidation type="list" imeMode="halfAlpha" allowBlank="1" showInputMessage="1" showErrorMessage="1" error="リストから選択してください" sqref="O286" xr:uid="{33D4ACA9-C646-4950-8513-FF4D8F3298A5}">
      <formula1>"○,　"</formula1>
    </dataValidation>
    <dataValidation type="whole" imeMode="halfAlpha" allowBlank="1" showInputMessage="1" showErrorMessage="1" error="有効な数字を入力してください。10兆円以上になる場合は、9,999,999,999と入力してください" sqref="T286" xr:uid="{EA3E0915-389C-4180-B854-A610023DD87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86:V286" xr:uid="{95EE8BC9-94C5-4997-A4D2-AC0795D2931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86:Y286" xr:uid="{7F35ADA3-F30D-4550-AB85-5FA0F633989B}">
      <formula1>-9999999999</formula1>
      <formula2>9999999999</formula2>
    </dataValidation>
    <dataValidation type="list" imeMode="halfAlpha" allowBlank="1" showInputMessage="1" showErrorMessage="1" error="リストから選択してください" sqref="O287" xr:uid="{2ED716DD-A9EC-4704-A2F0-6E58E760B950}">
      <formula1>"○,　"</formula1>
    </dataValidation>
    <dataValidation type="whole" imeMode="halfAlpha" allowBlank="1" showInputMessage="1" showErrorMessage="1" error="有効な数字を入力してください。10兆円以上になる場合は、9,999,999,999と入力してください" sqref="T287" xr:uid="{70EC58FE-4678-4917-8C99-3EEE19512FD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87:V287" xr:uid="{872C0A97-9AC5-4A86-9B91-BA08F1DB31A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87:Y287" xr:uid="{C1797654-B4FB-47E4-8D67-EB1A8A203B5E}">
      <formula1>-9999999999</formula1>
      <formula2>9999999999</formula2>
    </dataValidation>
    <dataValidation type="list" imeMode="halfAlpha" allowBlank="1" showInputMessage="1" showErrorMessage="1" error="リストから選択してください" sqref="J288:J290" xr:uid="{5DCB54FF-7337-48AE-93E1-4BFFC0119C92}">
      <formula1>"①,②,③,④,⑤,○,　"</formula1>
    </dataValidation>
    <dataValidation type="list" imeMode="halfAlpha" allowBlank="1" showInputMessage="1" showErrorMessage="1" error="リストから選択してください" sqref="O288" xr:uid="{E6283DB4-FAED-4E08-B4B8-AC4ED349E792}">
      <formula1>"○,　"</formula1>
    </dataValidation>
    <dataValidation type="whole" imeMode="halfAlpha" allowBlank="1" showInputMessage="1" showErrorMessage="1" error="有効な数字を入力してください。10兆円以上になる場合は、9,999,999,999と入力してください" sqref="T288" xr:uid="{737441FD-0C97-4FC0-93B9-F329BB94812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88:V288" xr:uid="{6F1E8F0D-EB90-4AEC-9506-7B887F01C66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88:Y288" xr:uid="{4467C42E-8F3D-4846-ACBE-A159838B251F}">
      <formula1>-9999999999</formula1>
      <formula2>9999999999</formula2>
    </dataValidation>
    <dataValidation type="list" imeMode="halfAlpha" allowBlank="1" showInputMessage="1" showErrorMessage="1" error="リストから選択してください" sqref="O289" xr:uid="{69EF1C77-BDF3-487C-B11A-F7F12A8A38C1}">
      <formula1>"○,　"</formula1>
    </dataValidation>
    <dataValidation type="whole" imeMode="halfAlpha" allowBlank="1" showInputMessage="1" showErrorMessage="1" error="有効な数字を入力してください。10兆円以上になる場合は、9,999,999,999と入力してください" sqref="T289" xr:uid="{25DE07DE-064F-4A3E-96C9-257A351A3FE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89:V289" xr:uid="{8EE7B97B-3381-4E62-85B4-74D361AD168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89:Y289" xr:uid="{8576071A-FCB2-4B0A-BA57-3CC74F4BA796}">
      <formula1>-9999999999</formula1>
      <formula2>9999999999</formula2>
    </dataValidation>
    <dataValidation type="list" imeMode="halfAlpha" allowBlank="1" showInputMessage="1" showErrorMessage="1" error="リストから選択してください" sqref="O290" xr:uid="{B24A36E5-5DA1-4F1B-90AA-10AA136BE649}">
      <formula1>"○,　"</formula1>
    </dataValidation>
    <dataValidation type="whole" imeMode="halfAlpha" allowBlank="1" showInputMessage="1" showErrorMessage="1" error="有効な数字を入力してください。10兆円以上になる場合は、9,999,999,999と入力してください" sqref="T290" xr:uid="{D28268E0-7B20-4E34-BE6C-3F04EAFBA76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90:V290" xr:uid="{7C0CDCD9-ABAA-4DC5-85E6-6DCCB44CA74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90:Y290" xr:uid="{7982F61E-51EB-44BA-9689-C09C69A2EDA9}">
      <formula1>-9999999999</formula1>
      <formula2>9999999999</formula2>
    </dataValidation>
    <dataValidation type="list" imeMode="halfAlpha" allowBlank="1" showInputMessage="1" showErrorMessage="1" error="リストから選択してください" sqref="J291:J292" xr:uid="{833AF170-D013-476D-97F3-D6CA626B1FAE}">
      <formula1>"①,②,③,④,⑤,○,　"</formula1>
    </dataValidation>
    <dataValidation type="list" imeMode="halfAlpha" allowBlank="1" showInputMessage="1" showErrorMessage="1" error="リストから選択してください" sqref="O291" xr:uid="{233FFE87-0B00-432C-B7CD-99B765BCDAD1}">
      <formula1>"○,　"</formula1>
    </dataValidation>
    <dataValidation type="whole" imeMode="halfAlpha" allowBlank="1" showInputMessage="1" showErrorMessage="1" error="有効な数字を入力してください。10兆円以上になる場合は、9,999,999,999と入力してください" sqref="T291" xr:uid="{9C145296-AA55-437C-8377-9293F20D7A8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91:V291" xr:uid="{2D59A71A-EA38-4EBF-B92C-2CF5169A469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91:Y291" xr:uid="{F3E7275A-7878-4657-9731-53DC12E596B4}">
      <formula1>-9999999999</formula1>
      <formula2>9999999999</formula2>
    </dataValidation>
    <dataValidation type="list" imeMode="halfAlpha" allowBlank="1" showInputMessage="1" showErrorMessage="1" error="リストから選択してください" sqref="O292" xr:uid="{420FEEA2-837C-483E-803A-61D24346B788}">
      <formula1>"○,　"</formula1>
    </dataValidation>
    <dataValidation type="whole" imeMode="halfAlpha" allowBlank="1" showInputMessage="1" showErrorMessage="1" error="有効な数字を入力してください。10兆円以上になる場合は、9,999,999,999と入力してください" sqref="T292" xr:uid="{5EC12FA0-2084-4F7C-9DD1-BAF53685850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92:V292" xr:uid="{D752C66A-A94D-4D03-9550-960CB904A99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92:Y292" xr:uid="{776DC4EA-BD2C-498A-94EA-9D5BC9BA3C78}">
      <formula1>-9999999999</formula1>
      <formula2>9999999999</formula2>
    </dataValidation>
    <dataValidation type="list" imeMode="halfAlpha" allowBlank="1" showInputMessage="1" showErrorMessage="1" error="リストから選択してください" sqref="J293:J298" xr:uid="{3C79DE91-6C66-430F-8E32-ED79F6658E7A}">
      <formula1>"①,②,③,④,⑤,○,　"</formula1>
    </dataValidation>
    <dataValidation type="list" imeMode="halfAlpha" allowBlank="1" showInputMessage="1" showErrorMessage="1" error="リストから選択してください" sqref="O293" xr:uid="{2EF6562F-78C7-4349-A934-E39847EC3F43}">
      <formula1>"○,　"</formula1>
    </dataValidation>
    <dataValidation type="whole" imeMode="halfAlpha" allowBlank="1" showInputMessage="1" showErrorMessage="1" error="有効な数字を入力してください。10兆円以上になる場合は、9,999,999,999と入力してください" sqref="T293" xr:uid="{BEB40F01-EEFF-4C1E-A00F-02A1D81CA2A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93:V293" xr:uid="{EEEB4D52-896D-4694-899F-F34305F29CF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93:Y293" xr:uid="{2468FBCF-384A-4D78-8A32-8FDE4EEE1D64}">
      <formula1>-9999999999</formula1>
      <formula2>9999999999</formula2>
    </dataValidation>
    <dataValidation type="list" imeMode="halfAlpha" allowBlank="1" showInputMessage="1" showErrorMessage="1" error="リストから選択してください" sqref="O294" xr:uid="{FF2B124D-045F-48B9-870D-9365D00D3961}">
      <formula1>"○,　"</formula1>
    </dataValidation>
    <dataValidation type="whole" imeMode="halfAlpha" allowBlank="1" showInputMessage="1" showErrorMessage="1" error="有効な数字を入力してください。10兆円以上になる場合は、9,999,999,999と入力してください" sqref="T294" xr:uid="{DA06DF21-32D1-4393-B9B5-E196A8C805C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94:V294" xr:uid="{696515AC-12F0-49F7-AAE9-81FD860EBE0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94:Y294" xr:uid="{64E3450F-0154-4865-8F2F-81A1AD430DB3}">
      <formula1>-9999999999</formula1>
      <formula2>9999999999</formula2>
    </dataValidation>
    <dataValidation type="list" imeMode="halfAlpha" allowBlank="1" showInputMessage="1" showErrorMessage="1" error="リストから選択してください" sqref="O295" xr:uid="{BDC1844C-7F63-4EDA-892C-7F078F85F7C9}">
      <formula1>"○,　"</formula1>
    </dataValidation>
    <dataValidation type="whole" imeMode="halfAlpha" allowBlank="1" showInputMessage="1" showErrorMessage="1" error="有効な数字を入力してください。10兆円以上になる場合は、9,999,999,999と入力してください" sqref="T295" xr:uid="{0FF9ECD0-45C1-4AB2-96E5-E08E3E635F1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95:V295" xr:uid="{6E614F4D-197B-478F-A59D-BCA09D2D1ED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95:Y295" xr:uid="{FD109DB7-50A7-435B-8382-62B1C8BD34C7}">
      <formula1>-9999999999</formula1>
      <formula2>9999999999</formula2>
    </dataValidation>
    <dataValidation type="list" imeMode="halfAlpha" allowBlank="1" showInputMessage="1" showErrorMessage="1" error="リストから選択してください" sqref="O296" xr:uid="{D6CE2AE8-7A70-4A05-A408-21AB6424106C}">
      <formula1>"○,　"</formula1>
    </dataValidation>
    <dataValidation type="whole" imeMode="halfAlpha" allowBlank="1" showInputMessage="1" showErrorMessage="1" error="有効な数字を入力してください。10兆円以上になる場合は、9,999,999,999と入力してください" sqref="T296" xr:uid="{B6CF540D-D3A8-4FED-A426-D31E4BC9E6E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96:V296" xr:uid="{3A147728-1E02-4F5D-A9B4-5A0F2E6D087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96:Y296" xr:uid="{7224D9DF-1C14-4667-B1D3-F161498089EB}">
      <formula1>-9999999999</formula1>
      <formula2>9999999999</formula2>
    </dataValidation>
    <dataValidation type="list" imeMode="halfAlpha" allowBlank="1" showInputMessage="1" showErrorMessage="1" error="リストから選択してください" sqref="O297" xr:uid="{C4D850E7-2B32-4CC9-A76F-3F9E6B9C60ED}">
      <formula1>"○,　"</formula1>
    </dataValidation>
    <dataValidation type="whole" imeMode="halfAlpha" allowBlank="1" showInputMessage="1" showErrorMessage="1" error="有効な数字を入力してください。10兆円以上になる場合は、9,999,999,999と入力してください" sqref="T297" xr:uid="{2FC36000-BDFB-4852-8C88-6D60BAA7925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97:V297" xr:uid="{EA5C7445-B316-4A62-BB33-9326F3404F2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97:Y297" xr:uid="{16A38FAD-0734-4E61-86E4-5A9D7E4A2FDE}">
      <formula1>-9999999999</formula1>
      <formula2>9999999999</formula2>
    </dataValidation>
    <dataValidation type="list" imeMode="halfAlpha" allowBlank="1" showInputMessage="1" showErrorMessage="1" error="リストから選択してください" sqref="O298" xr:uid="{99F038E0-1CDC-47A7-BC68-C5B13A27E9B6}">
      <formula1>"○,　"</formula1>
    </dataValidation>
    <dataValidation type="whole" imeMode="halfAlpha" allowBlank="1" showInputMessage="1" showErrorMessage="1" error="有効な数字を入力してください。10兆円以上になる場合は、9,999,999,999と入力してください" sqref="T298" xr:uid="{AA0D26AB-1AFD-4025-8DDD-4168380F973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98:V298" xr:uid="{1DFBE500-C78F-419B-B907-5D6B8A9057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98:Y298" xr:uid="{51FDA734-9CED-41F0-8134-5611163F5706}">
      <formula1>-9999999999</formula1>
      <formula2>9999999999</formula2>
    </dataValidation>
    <dataValidation type="list" imeMode="halfAlpha" allowBlank="1" showInputMessage="1" showErrorMessage="1" error="リストから選択してください" sqref="J299:J304" xr:uid="{46CA89E8-C1CC-4B02-99E5-C7F87CFED2CA}">
      <formula1>"①,②,③,④,⑤,○,　"</formula1>
    </dataValidation>
    <dataValidation type="list" imeMode="halfAlpha" allowBlank="1" showInputMessage="1" showErrorMessage="1" error="リストから選択してください" sqref="O299" xr:uid="{86AA3094-160E-45A7-84CE-F868F43CDC7F}">
      <formula1>"○,　"</formula1>
    </dataValidation>
    <dataValidation type="whole" imeMode="halfAlpha" allowBlank="1" showInputMessage="1" showErrorMessage="1" error="有効な数字を入力してください。10兆円以上になる場合は、9,999,999,999と入力してください" sqref="T299" xr:uid="{FA674062-11F4-4335-BD0C-7CB13D92309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99:V299" xr:uid="{C80F614E-B5CA-4767-9EE0-6AC9BCE0A2F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99:Y299" xr:uid="{95152FAD-08E4-421F-9898-23B3E6E5BE91}">
      <formula1>-9999999999</formula1>
      <formula2>9999999999</formula2>
    </dataValidation>
    <dataValidation type="list" imeMode="halfAlpha" allowBlank="1" showInputMessage="1" showErrorMessage="1" error="リストから選択してください" sqref="O300" xr:uid="{5E93C030-9748-411D-BEB8-D88A9367C9A8}">
      <formula1>"○,　"</formula1>
    </dataValidation>
    <dataValidation type="whole" imeMode="halfAlpha" allowBlank="1" showInputMessage="1" showErrorMessage="1" error="有効な数字を入力してください。10兆円以上になる場合は、9,999,999,999と入力してください" sqref="T300" xr:uid="{28D79D6A-9E5A-49FD-873D-3EC0B198A0D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00:V300" xr:uid="{F9767C50-EDEE-4BEF-A3AA-85F5F423F27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00:Y300" xr:uid="{CEB06827-DA0B-413D-869F-F09DD6D038B5}">
      <formula1>-9999999999</formula1>
      <formula2>9999999999</formula2>
    </dataValidation>
    <dataValidation type="list" imeMode="halfAlpha" allowBlank="1" showInputMessage="1" showErrorMessage="1" error="リストから選択してください" sqref="O301" xr:uid="{FD6A40B8-4C2A-4CF2-8523-C2ACBCB672E1}">
      <formula1>"○,　"</formula1>
    </dataValidation>
    <dataValidation type="whole" imeMode="halfAlpha" allowBlank="1" showInputMessage="1" showErrorMessage="1" error="有効な数字を入力してください。10兆円以上になる場合は、9,999,999,999と入力してください" sqref="T301" xr:uid="{23A96E92-C5DD-458C-B15E-11D2F19B8A1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01:V301" xr:uid="{A1717629-9651-4F14-BE30-D59ABBC9067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01:Y301" xr:uid="{6AC49863-0986-469F-9E4E-401E3A0B6356}">
      <formula1>-9999999999</formula1>
      <formula2>9999999999</formula2>
    </dataValidation>
    <dataValidation type="list" imeMode="halfAlpha" allowBlank="1" showInputMessage="1" showErrorMessage="1" error="リストから選択してください" sqref="O302" xr:uid="{3EACA293-C1FB-4258-BEE1-654BEC14A5D5}">
      <formula1>"○,　"</formula1>
    </dataValidation>
    <dataValidation type="whole" imeMode="halfAlpha" allowBlank="1" showInputMessage="1" showErrorMessage="1" error="有効な数字を入力してください。10兆円以上になる場合は、9,999,999,999と入力してください" sqref="T302" xr:uid="{8F35D88E-9DB0-4994-B6A0-09BC0BC1684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02:V302" xr:uid="{693F81D9-568E-4191-95F0-D80049C285E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02:Y302" xr:uid="{ED4BFFB8-F118-41CC-94BE-2E9C976EE18A}">
      <formula1>-9999999999</formula1>
      <formula2>9999999999</formula2>
    </dataValidation>
    <dataValidation type="list" imeMode="halfAlpha" allowBlank="1" showInputMessage="1" showErrorMessage="1" error="リストから選択してください" sqref="O303" xr:uid="{230D0AE4-458B-4D9A-906C-DE00036C32E2}">
      <formula1>"○,　"</formula1>
    </dataValidation>
    <dataValidation type="whole" imeMode="halfAlpha" allowBlank="1" showInputMessage="1" showErrorMessage="1" error="有効な数字を入力してください。10兆円以上になる場合は、9,999,999,999と入力してください" sqref="T303" xr:uid="{0D85B215-3E8E-44BB-B95A-A82F16B2F09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03:V303" xr:uid="{6ECD09AC-FFED-4B78-8D91-33258895571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03:Y303" xr:uid="{1DB34C61-D2C3-4BDF-8D27-18461D23E3BE}">
      <formula1>-9999999999</formula1>
      <formula2>9999999999</formula2>
    </dataValidation>
    <dataValidation type="list" imeMode="halfAlpha" allowBlank="1" showInputMessage="1" showErrorMessage="1" error="リストから選択してください" sqref="O304" xr:uid="{9BB5272B-802E-47F7-B5DE-8BF58DAD68F9}">
      <formula1>"○,　"</formula1>
    </dataValidation>
    <dataValidation type="whole" imeMode="halfAlpha" allowBlank="1" showInputMessage="1" showErrorMessage="1" error="有効な数字を入力してください。10兆円以上になる場合は、9,999,999,999と入力してください" sqref="T304" xr:uid="{AFADDB9F-92D0-473C-B660-B8D02168E5A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04:V304" xr:uid="{E1ECDDD8-949C-4AB1-A15A-69AA4FE7B75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04:Y304" xr:uid="{F1801038-213F-4007-A3BB-FFACBCFC4780}">
      <formula1>-9999999999</formula1>
      <formula2>9999999999</formula2>
    </dataValidation>
    <dataValidation type="list" imeMode="halfAlpha" allowBlank="1" showInputMessage="1" showErrorMessage="1" error="リストから選択してください" sqref="J305:J311" xr:uid="{63CDAD56-EF35-4A03-BB66-3465F2A4198E}">
      <formula1>"①,②,③,④,⑤,○,　"</formula1>
    </dataValidation>
    <dataValidation type="list" imeMode="halfAlpha" allowBlank="1" showInputMessage="1" showErrorMessage="1" error="リストから選択してください" sqref="O305" xr:uid="{95A50167-99B7-4991-9A35-389AAA4C480E}">
      <formula1>"○,　"</formula1>
    </dataValidation>
    <dataValidation type="whole" imeMode="halfAlpha" allowBlank="1" showInputMessage="1" showErrorMessage="1" error="有効な数字を入力してください。10兆円以上になる場合は、9,999,999,999と入力してください" sqref="T305" xr:uid="{E00FB453-B0FA-4C4F-8E54-2728AB64098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05:V305" xr:uid="{E238924B-C904-49EF-B167-816A0E059C1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05:Y305" xr:uid="{D42E5A8D-9321-405F-8B97-51908892DDCE}">
      <formula1>-9999999999</formula1>
      <formula2>9999999999</formula2>
    </dataValidation>
    <dataValidation type="list" imeMode="halfAlpha" allowBlank="1" showInputMessage="1" showErrorMessage="1" error="リストから選択してください" sqref="O306" xr:uid="{594AB375-9A9B-4A47-8852-7767F1E069BD}">
      <formula1>"○,　"</formula1>
    </dataValidation>
    <dataValidation type="whole" imeMode="halfAlpha" allowBlank="1" showInputMessage="1" showErrorMessage="1" error="有効な数字を入力してください。10兆円以上になる場合は、9,999,999,999と入力してください" sqref="T306" xr:uid="{15405D2C-5D57-4369-9199-AD012DC4D18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06:V306" xr:uid="{FE096DED-8E51-4258-ACC1-97DED79CA47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06:Y306" xr:uid="{B33A0373-E032-45B5-A6E9-D8CB4A699DE7}">
      <formula1>-9999999999</formula1>
      <formula2>9999999999</formula2>
    </dataValidation>
    <dataValidation type="list" imeMode="halfAlpha" allowBlank="1" showInputMessage="1" showErrorMessage="1" error="リストから選択してください" sqref="O307" xr:uid="{C3168B3E-8A1A-43E9-A047-87B1487E4315}">
      <formula1>"○,　"</formula1>
    </dataValidation>
    <dataValidation type="whole" imeMode="halfAlpha" allowBlank="1" showInputMessage="1" showErrorMessage="1" error="有効な数字を入力してください。10兆円以上になる場合は、9,999,999,999と入力してください" sqref="T307" xr:uid="{55B84689-03EC-4F75-9A17-C39362FBB69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07:V307" xr:uid="{5994C74A-A050-4A5F-BBDD-7CE43D81F53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07:Y307" xr:uid="{6A99C57D-0D4C-4E37-8A34-7F7592AA8468}">
      <formula1>-9999999999</formula1>
      <formula2>9999999999</formula2>
    </dataValidation>
    <dataValidation type="list" imeMode="halfAlpha" allowBlank="1" showInputMessage="1" showErrorMessage="1" error="リストから選択してください" sqref="O308" xr:uid="{F5E1DCFD-ACA7-47A2-A9EC-02D5C672F409}">
      <formula1>"○,　"</formula1>
    </dataValidation>
    <dataValidation type="whole" imeMode="halfAlpha" allowBlank="1" showInputMessage="1" showErrorMessage="1" error="有効な数字を入力してください。10兆円以上になる場合は、9,999,999,999と入力してください" sqref="T308" xr:uid="{3E665F87-034A-4C94-9CCF-D12E5B6E113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08:V308" xr:uid="{87CD0CE5-1657-45D3-B90A-87104C8A48F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08:Y308" xr:uid="{9472B9FE-467B-43D0-B436-09CE9872C3CF}">
      <formula1>-9999999999</formula1>
      <formula2>9999999999</formula2>
    </dataValidation>
    <dataValidation type="list" imeMode="halfAlpha" allowBlank="1" showInputMessage="1" showErrorMessage="1" error="リストから選択してください" sqref="O309" xr:uid="{60739EE9-BBAA-467E-8F9A-AA14D70D5EFF}">
      <formula1>"○,　"</formula1>
    </dataValidation>
    <dataValidation type="whole" imeMode="halfAlpha" allowBlank="1" showInputMessage="1" showErrorMessage="1" error="有効な数字を入力してください。10兆円以上になる場合は、9,999,999,999と入力してください" sqref="T309" xr:uid="{AA11C6D1-A285-4E36-98DD-AC24DC4A5F3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09:V309" xr:uid="{721563FE-68D8-4A8D-852C-BFE0107F254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09:Y309" xr:uid="{B89FC818-22FA-468F-8B35-D149409EF068}">
      <formula1>-9999999999</formula1>
      <formula2>9999999999</formula2>
    </dataValidation>
    <dataValidation type="list" imeMode="halfAlpha" allowBlank="1" showInputMessage="1" showErrorMessage="1" error="リストから選択してください" sqref="O310" xr:uid="{DBFDFA35-8493-40F7-97F3-33B5271CE07B}">
      <formula1>"○,　"</formula1>
    </dataValidation>
    <dataValidation type="whole" imeMode="halfAlpha" allowBlank="1" showInputMessage="1" showErrorMessage="1" error="有効な数字を入力してください。10兆円以上になる場合は、9,999,999,999と入力してください" sqref="T310" xr:uid="{F53CB833-2BA0-4499-A876-8163E149C06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10:V310" xr:uid="{C76F112B-04B1-470A-8977-B0E92005F0D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10:Y310" xr:uid="{D55FC8C5-609E-44C6-A3CE-62299046DFAC}">
      <formula1>-9999999999</formula1>
      <formula2>9999999999</formula2>
    </dataValidation>
    <dataValidation type="list" imeMode="halfAlpha" allowBlank="1" showInputMessage="1" showErrorMessage="1" error="リストから選択してください" sqref="O311" xr:uid="{1074FD9F-6E2A-4D6A-AE3E-671EDC182C20}">
      <formula1>"○,　"</formula1>
    </dataValidation>
    <dataValidation type="whole" imeMode="halfAlpha" allowBlank="1" showInputMessage="1" showErrorMessage="1" error="有効な数字を入力してください。10兆円以上になる場合は、9,999,999,999と入力してください" sqref="T311" xr:uid="{16AC011D-1CD1-4EC3-9082-2105AD5ED7C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11:V311" xr:uid="{6C119CB3-8F11-4879-B8CD-6F74C0C2936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11:Y311" xr:uid="{D50B6E2C-2BA7-49F1-A04F-7E22EF8C3503}">
      <formula1>-9999999999</formula1>
      <formula2>9999999999</formula2>
    </dataValidation>
    <dataValidation type="list" imeMode="halfAlpha" allowBlank="1" showInputMessage="1" showErrorMessage="1" error="リストから選択してください" sqref="J312:J317" xr:uid="{95ADCC55-CAA1-4302-A787-85F953715BBF}">
      <formula1>"①,②,③,④,⑤,○,　"</formula1>
    </dataValidation>
    <dataValidation type="list" imeMode="halfAlpha" allowBlank="1" showInputMessage="1" showErrorMessage="1" error="リストから選択してください" sqref="O312" xr:uid="{002B2A37-B3A3-4327-A457-91D50887F5EA}">
      <formula1>"○,　"</formula1>
    </dataValidation>
    <dataValidation type="whole" imeMode="halfAlpha" allowBlank="1" showInputMessage="1" showErrorMessage="1" error="有効な数字を入力してください。10兆円以上になる場合は、9,999,999,999と入力してください" sqref="T312" xr:uid="{5A510E65-9188-4F50-93BE-622B65227EF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12:V312" xr:uid="{B900DAE8-405E-4722-8E40-9B48846EE21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12:Y312" xr:uid="{2FF1A0E8-3CF3-4435-9DF2-76B03CBA6838}">
      <formula1>-9999999999</formula1>
      <formula2>9999999999</formula2>
    </dataValidation>
    <dataValidation type="list" imeMode="halfAlpha" allowBlank="1" showInputMessage="1" showErrorMessage="1" error="リストから選択してください" sqref="O313" xr:uid="{618D15D8-DDF7-4CDA-9ED3-7580BEB530A4}">
      <formula1>"○,　"</formula1>
    </dataValidation>
    <dataValidation type="whole" imeMode="halfAlpha" allowBlank="1" showInputMessage="1" showErrorMessage="1" error="有効な数字を入力してください。10兆円以上になる場合は、9,999,999,999と入力してください" sqref="T313" xr:uid="{6B8B261B-AD98-436B-BDC8-B6A25FF438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13:V313" xr:uid="{754CE40C-282D-4FD2-B5E9-DC8DE5FED5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13:Y313" xr:uid="{C23726AA-BBCF-442F-AD8D-93F88EAC3D5E}">
      <formula1>-9999999999</formula1>
      <formula2>9999999999</formula2>
    </dataValidation>
    <dataValidation type="list" imeMode="halfAlpha" allowBlank="1" showInputMessage="1" showErrorMessage="1" error="リストから選択してください" sqref="O314" xr:uid="{05E53137-5706-4ED2-A877-35D3253696B9}">
      <formula1>"○,　"</formula1>
    </dataValidation>
    <dataValidation type="whole" imeMode="halfAlpha" allowBlank="1" showInputMessage="1" showErrorMessage="1" error="有効な数字を入力してください。10兆円以上になる場合は、9,999,999,999と入力してください" sqref="T314" xr:uid="{D6ABA6AA-0384-472C-BC76-8D0D0493B36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14:V314" xr:uid="{D6C45397-E433-454E-B3CC-16A10D20850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14:Y314" xr:uid="{641CB876-8713-4D39-BA03-A523D7BFDEA1}">
      <formula1>-9999999999</formula1>
      <formula2>9999999999</formula2>
    </dataValidation>
    <dataValidation type="list" imeMode="halfAlpha" allowBlank="1" showInputMessage="1" showErrorMessage="1" error="リストから選択してください" sqref="O315" xr:uid="{0763B365-CAAC-468F-8A1E-FE2B6F6D0242}">
      <formula1>"○,　"</formula1>
    </dataValidation>
    <dataValidation type="whole" imeMode="halfAlpha" allowBlank="1" showInputMessage="1" showErrorMessage="1" error="有効な数字を入力してください。10兆円以上になる場合は、9,999,999,999と入力してください" sqref="T315" xr:uid="{1B52C7FB-EF56-42EA-AC60-A90968724C4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15:V315" xr:uid="{79E4F69E-2BC5-484E-9D0C-003A7B60D07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15:Y315" xr:uid="{CD607CE7-371F-491E-82B7-0EFB795DF3F2}">
      <formula1>-9999999999</formula1>
      <formula2>9999999999</formula2>
    </dataValidation>
    <dataValidation type="list" imeMode="halfAlpha" allowBlank="1" showInputMessage="1" showErrorMessage="1" error="リストから選択してください" sqref="O316" xr:uid="{A67F5CB5-2013-43BD-BD77-FCEC04A031BA}">
      <formula1>"○,　"</formula1>
    </dataValidation>
    <dataValidation type="whole" imeMode="halfAlpha" allowBlank="1" showInputMessage="1" showErrorMessage="1" error="有効な数字を入力してください。10兆円以上になる場合は、9,999,999,999と入力してください" sqref="T316" xr:uid="{CBEFEEE8-6A1A-4043-9AB0-3E0F2015336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16:V316" xr:uid="{7F2DAEE2-F848-47F2-8592-D29FF85A3F2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16:Y316" xr:uid="{6C2264DC-76BE-4D04-936F-2CC910FF9F5C}">
      <formula1>-9999999999</formula1>
      <formula2>9999999999</formula2>
    </dataValidation>
    <dataValidation type="list" imeMode="halfAlpha" allowBlank="1" showInputMessage="1" showErrorMessage="1" error="リストから選択してください" sqref="O317" xr:uid="{9CD8FD28-C935-4D77-A1ED-79E5B40A525B}">
      <formula1>"○,　"</formula1>
    </dataValidation>
    <dataValidation type="whole" imeMode="halfAlpha" allowBlank="1" showInputMessage="1" showErrorMessage="1" error="有効な数字を入力してください。10兆円以上になる場合は、9,999,999,999と入力してください" sqref="T317" xr:uid="{3EA14459-3A94-4E2D-96DD-ECD967EF657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17:V317" xr:uid="{D8ACE6B8-C6B4-41C0-94D7-4A59A9A0C4B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17:Y317" xr:uid="{8D01F7FA-D52D-4AB9-8A40-2BDD12809FF6}">
      <formula1>-9999999999</formula1>
      <formula2>9999999999</formula2>
    </dataValidation>
    <dataValidation type="list" imeMode="halfAlpha" allowBlank="1" showInputMessage="1" showErrorMessage="1" error="リストから選択してください" sqref="J318:J319" xr:uid="{686A63AA-8A7F-4653-BEB5-E4319F45DE54}">
      <formula1>"①,②,③,④,⑤,○,　"</formula1>
    </dataValidation>
    <dataValidation type="list" imeMode="halfAlpha" allowBlank="1" showInputMessage="1" showErrorMessage="1" error="リストから選択してください" sqref="O318" xr:uid="{6AD235E7-FDC1-43FE-A3AE-AE8CD2059746}">
      <formula1>"○,　"</formula1>
    </dataValidation>
    <dataValidation type="whole" imeMode="halfAlpha" allowBlank="1" showInputMessage="1" showErrorMessage="1" error="有効な数字を入力してください。10兆円以上になる場合は、9,999,999,999と入力してください" sqref="T318" xr:uid="{2ADDBB21-D65A-4721-BE83-795552FB71C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18:V318" xr:uid="{8895CD8D-4756-49A4-85A3-7C730B7B8A6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18:Y318" xr:uid="{7877BB73-D989-4E31-B658-E569128EDDDF}">
      <formula1>-9999999999</formula1>
      <formula2>9999999999</formula2>
    </dataValidation>
    <dataValidation type="list" imeMode="halfAlpha" allowBlank="1" showInputMessage="1" showErrorMessage="1" error="リストから選択してください" sqref="O319" xr:uid="{215CC1C1-788D-4E2D-84D2-86C536E0C297}">
      <formula1>"○,　"</formula1>
    </dataValidation>
    <dataValidation type="whole" imeMode="halfAlpha" allowBlank="1" showInputMessage="1" showErrorMessage="1" error="有効な数字を入力してください。10兆円以上になる場合は、9,999,999,999と入力してください" sqref="T319" xr:uid="{F13BD933-EDA9-4C00-9805-A012F7D94E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19:V319" xr:uid="{37B3CDE8-8BAF-4944-91F1-3E9D57D16C4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19:Y319" xr:uid="{3A899AFD-3606-4496-9F05-42FE12F909AB}">
      <formula1>-9999999999</formula1>
      <formula2>9999999999</formula2>
    </dataValidation>
    <dataValidation type="list" imeMode="halfAlpha" allowBlank="1" showInputMessage="1" showErrorMessage="1" error="リストから選択してください" sqref="J320:J323" xr:uid="{E1F3ACD9-2BA1-464B-82A1-93C4B6791ACB}">
      <formula1>"①,②,③,④,⑤,○,　"</formula1>
    </dataValidation>
    <dataValidation type="list" imeMode="halfAlpha" allowBlank="1" showInputMessage="1" showErrorMessage="1" error="リストから選択してください" sqref="O320" xr:uid="{DFF83E37-9F8C-48C2-AFBF-029BB4FF0B6A}">
      <formula1>"○,　"</formula1>
    </dataValidation>
    <dataValidation type="whole" imeMode="halfAlpha" allowBlank="1" showInputMessage="1" showErrorMessage="1" error="有効な数字を入力してください。10兆円以上になる場合は、9,999,999,999と入力してください" sqref="T320" xr:uid="{6CA94AB5-258A-4D9F-9F74-D8D863ECA3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20:V320" xr:uid="{2F90FBE0-3F82-4625-A39C-47E6791EE53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20:Y320" xr:uid="{35812574-E5D9-4421-A327-92C39DB5EDCE}">
      <formula1>-9999999999</formula1>
      <formula2>9999999999</formula2>
    </dataValidation>
    <dataValidation type="list" imeMode="halfAlpha" allowBlank="1" showInputMessage="1" showErrorMessage="1" error="リストから選択してください" sqref="O321" xr:uid="{89B023B1-629E-410B-BE86-78D70ED59041}">
      <formula1>"○,　"</formula1>
    </dataValidation>
    <dataValidation type="whole" imeMode="halfAlpha" allowBlank="1" showInputMessage="1" showErrorMessage="1" error="有効な数字を入力してください。10兆円以上になる場合は、9,999,999,999と入力してください" sqref="T321" xr:uid="{7ABAF509-F7C0-4091-887D-AC34575815B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21:V321" xr:uid="{1A6BEA86-82FB-4BB9-AA3B-E3D4BC95159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21:Y321" xr:uid="{8E32549C-C00F-492B-90E9-AB7DE4BE1D5A}">
      <formula1>-9999999999</formula1>
      <formula2>9999999999</formula2>
    </dataValidation>
    <dataValidation type="list" imeMode="halfAlpha" allowBlank="1" showInputMessage="1" showErrorMessage="1" error="リストから選択してください" sqref="O322" xr:uid="{6C279ACF-275B-4820-B88D-6B4FEAEBE7B5}">
      <formula1>"○,　"</formula1>
    </dataValidation>
    <dataValidation type="whole" imeMode="halfAlpha" allowBlank="1" showInputMessage="1" showErrorMessage="1" error="有効な数字を入力してください。10兆円以上になる場合は、9,999,999,999と入力してください" sqref="T322" xr:uid="{26E772E8-D6AB-4883-BF89-13541834D89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22:V322" xr:uid="{42813E2A-44E6-48EC-89D9-58D3824DB8D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22:Y322" xr:uid="{6B52EF4A-2539-41BB-9C4B-25B8E0274DD6}">
      <formula1>-9999999999</formula1>
      <formula2>9999999999</formula2>
    </dataValidation>
    <dataValidation type="list" imeMode="halfAlpha" allowBlank="1" showInputMessage="1" showErrorMessage="1" error="リストから選択してください" sqref="O323" xr:uid="{15B854A1-C2CD-4624-BA55-364315FF6D61}">
      <formula1>"○,　"</formula1>
    </dataValidation>
    <dataValidation type="whole" imeMode="halfAlpha" allowBlank="1" showInputMessage="1" showErrorMessage="1" error="有効な数字を入力してください。10兆円以上になる場合は、9,999,999,999と入力してください" sqref="T323" xr:uid="{D02300ED-F2AB-47D5-8AA5-DA23D459382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23:V323" xr:uid="{AB5F63C1-B72F-4EE4-8EC7-6E389ED35BA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23:Y323" xr:uid="{F07D0C9D-C06F-4B59-A24B-DF10492131B1}">
      <formula1>-9999999999</formula1>
      <formula2>9999999999</formula2>
    </dataValidation>
    <dataValidation type="list" imeMode="halfAlpha" allowBlank="1" showInputMessage="1" showErrorMessage="1" error="リストから選択してください" sqref="J324:J326" xr:uid="{C8CAAB42-B803-4941-AA8A-E848621E58DF}">
      <formula1>"①,②,③,④,⑤,○,　"</formula1>
    </dataValidation>
    <dataValidation type="list" imeMode="halfAlpha" allowBlank="1" showInputMessage="1" showErrorMessage="1" error="リストから選択してください" sqref="O324" xr:uid="{3DAE29DE-FB48-4A88-91A4-6BD25C1BD0E3}">
      <formula1>"○,　"</formula1>
    </dataValidation>
    <dataValidation type="whole" imeMode="halfAlpha" allowBlank="1" showInputMessage="1" showErrorMessage="1" error="有効な数字を入力してください。10兆円以上になる場合は、9,999,999,999と入力してください" sqref="T324" xr:uid="{4592B502-CB29-4E94-B0C0-AF4505620A8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24:V324" xr:uid="{AA612111-C107-468C-99F5-61E19796C3E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24:Y324" xr:uid="{978AB4D2-493D-43F7-9E6A-06C7D8CB707B}">
      <formula1>-9999999999</formula1>
      <formula2>9999999999</formula2>
    </dataValidation>
    <dataValidation type="list" imeMode="halfAlpha" allowBlank="1" showInputMessage="1" showErrorMessage="1" error="リストから選択してください" sqref="O325" xr:uid="{06B19C2E-5000-4BFF-98F7-C468B7875F18}">
      <formula1>"○,　"</formula1>
    </dataValidation>
    <dataValidation type="whole" imeMode="halfAlpha" allowBlank="1" showInputMessage="1" showErrorMessage="1" error="有効な数字を入力してください。10兆円以上になる場合は、9,999,999,999と入力してください" sqref="T325" xr:uid="{39D2FDA4-0EEF-45AC-B56D-D467F1866B6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25:V325" xr:uid="{A3217B24-C3A8-4448-8303-197681ECA35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25:Y325" xr:uid="{9A4B1478-293D-48A1-859D-565B966A8F75}">
      <formula1>-9999999999</formula1>
      <formula2>9999999999</formula2>
    </dataValidation>
    <dataValidation type="list" imeMode="halfAlpha" allowBlank="1" showInputMessage="1" showErrorMessage="1" error="リストから選択してください" sqref="O326" xr:uid="{A5508E04-2CED-42EB-B713-012DF86F98F0}">
      <formula1>"○,　"</formula1>
    </dataValidation>
    <dataValidation type="whole" imeMode="halfAlpha" allowBlank="1" showInputMessage="1" showErrorMessage="1" error="有効な数字を入力してください。10兆円以上になる場合は、9,999,999,999と入力してください" sqref="T326" xr:uid="{FE878FD4-75AA-40AF-97F2-F64722D5C89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26:V326" xr:uid="{3065F0A3-D414-4C51-8167-B751034F595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26:Y326" xr:uid="{07B511FF-574C-4221-86B8-41703CA9D2DE}">
      <formula1>-9999999999</formula1>
      <formula2>9999999999</formula2>
    </dataValidation>
    <dataValidation type="list" imeMode="halfAlpha" allowBlank="1" showInputMessage="1" showErrorMessage="1" error="リストから選択してください" sqref="J327" xr:uid="{8735BF36-87D8-4C52-B93F-B091631AC0B6}">
      <formula1>"①,②,③,④,⑤,○,　"</formula1>
    </dataValidation>
    <dataValidation type="list" imeMode="halfAlpha" allowBlank="1" showInputMessage="1" showErrorMessage="1" error="リストから選択してください" sqref="O327" xr:uid="{D1B132B9-01A1-4E1B-B9F5-BD234FF48F51}">
      <formula1>"○,　"</formula1>
    </dataValidation>
    <dataValidation type="whole" imeMode="halfAlpha" allowBlank="1" showInputMessage="1" showErrorMessage="1" error="有効な数字を入力してください。10兆円以上になる場合は、9,999,999,999と入力してください" sqref="T327" xr:uid="{4B2A241D-7093-4B3D-BFB4-99347ABA3E8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27:V327" xr:uid="{F9F30764-7A82-446C-BC9D-F6AE35BB111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27:Y327" xr:uid="{9223E7BF-2941-42E7-9706-715F3FE63DA9}">
      <formula1>-9999999999</formula1>
      <formula2>9999999999</formula2>
    </dataValidation>
    <dataValidation type="list" imeMode="halfAlpha" allowBlank="1" showInputMessage="1" showErrorMessage="1" error="リストから選択してください" sqref="J328:J333" xr:uid="{00A2DF37-E1B6-4F7E-889A-8BE1EC6EB105}">
      <formula1>"①,②,③,④,⑤,○,　"</formula1>
    </dataValidation>
    <dataValidation type="list" imeMode="halfAlpha" allowBlank="1" showInputMessage="1" showErrorMessage="1" error="リストから選択してください" sqref="O328" xr:uid="{62964A3B-7428-4789-9F54-8045E3203B4C}">
      <formula1>"○,　"</formula1>
    </dataValidation>
    <dataValidation type="whole" imeMode="halfAlpha" allowBlank="1" showInputMessage="1" showErrorMessage="1" error="有効な数字を入力してください。10兆円以上になる場合は、9,999,999,999と入力してください" sqref="T328" xr:uid="{745207FB-334C-49D6-81A4-135081C8D6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28:V328" xr:uid="{D5C50DE5-CB8A-4CA1-A328-521DEC2880B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28:Y328" xr:uid="{7EB2EA35-F870-4BA9-A265-40B327FE4763}">
      <formula1>-9999999999</formula1>
      <formula2>9999999999</formula2>
    </dataValidation>
    <dataValidation type="list" imeMode="halfAlpha" allowBlank="1" showInputMessage="1" showErrorMessage="1" error="リストから選択してください" sqref="O329" xr:uid="{30C6163D-5249-4219-87C2-AB9EA3232F41}">
      <formula1>"○,　"</formula1>
    </dataValidation>
    <dataValidation type="whole" imeMode="halfAlpha" allowBlank="1" showInputMessage="1" showErrorMessage="1" error="有効な数字を入力してください。10兆円以上になる場合は、9,999,999,999と入力してください" sqref="T329" xr:uid="{FB29D682-729C-490B-A6AA-B655991391B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29:V329" xr:uid="{AD499B8B-6845-47BE-ACCD-28FD35C5534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29:Y329" xr:uid="{65F115DC-0F78-474F-89EB-69ED0EF47E05}">
      <formula1>-9999999999</formula1>
      <formula2>9999999999</formula2>
    </dataValidation>
    <dataValidation type="list" imeMode="halfAlpha" allowBlank="1" showInputMessage="1" showErrorMessage="1" error="リストから選択してください" sqref="O330" xr:uid="{2DD10387-0BE5-4F9A-A4DC-C8C6BDB24505}">
      <formula1>"○,　"</formula1>
    </dataValidation>
    <dataValidation type="whole" imeMode="halfAlpha" allowBlank="1" showInputMessage="1" showErrorMessage="1" error="有効な数字を入力してください。10兆円以上になる場合は、9,999,999,999と入力してください" sqref="T330" xr:uid="{5E3FA278-C581-4E99-83CB-FE1E5E64163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30:V330" xr:uid="{F25D6E33-F0BD-42A1-95EC-BC85592B313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30:Y330" xr:uid="{0CD9A251-4F5A-4940-9820-842A0F1630C7}">
      <formula1>-9999999999</formula1>
      <formula2>9999999999</formula2>
    </dataValidation>
    <dataValidation type="list" imeMode="halfAlpha" allowBlank="1" showInputMessage="1" showErrorMessage="1" error="リストから選択してください" sqref="O331" xr:uid="{B493849D-704E-43A1-9B87-EC2E657D9DFC}">
      <formula1>"○,　"</formula1>
    </dataValidation>
    <dataValidation type="whole" imeMode="halfAlpha" allowBlank="1" showInputMessage="1" showErrorMessage="1" error="有効な数字を入力してください。10兆円以上になる場合は、9,999,999,999と入力してください" sqref="T331" xr:uid="{E6C340EF-4D96-4D24-921F-479FCCD94AD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31:V331" xr:uid="{5127353E-7064-49F3-BB6A-B74627F0D71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31:Y331" xr:uid="{7B8A1DF7-1723-45BB-A5A5-121469ADDC36}">
      <formula1>-9999999999</formula1>
      <formula2>9999999999</formula2>
    </dataValidation>
    <dataValidation type="list" imeMode="halfAlpha" allowBlank="1" showInputMessage="1" showErrorMessage="1" error="リストから選択してください" sqref="O332" xr:uid="{36A199E4-86C2-4516-80D8-5C1F4CFF5331}">
      <formula1>"○,　"</formula1>
    </dataValidation>
    <dataValidation type="whole" imeMode="halfAlpha" allowBlank="1" showInputMessage="1" showErrorMessage="1" error="有効な数字を入力してください。10兆円以上になる場合は、9,999,999,999と入力してください" sqref="T332" xr:uid="{40812118-6734-4A78-96B6-63438FFCF72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32:V332" xr:uid="{763E16CD-049B-41A1-B309-09A46390980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32:Y332" xr:uid="{60AE75F7-B2E5-4F57-9304-2BECEE622EF8}">
      <formula1>-9999999999</formula1>
      <formula2>9999999999</formula2>
    </dataValidation>
    <dataValidation type="list" imeMode="halfAlpha" allowBlank="1" showInputMessage="1" showErrorMessage="1" error="リストから選択してください" sqref="O333" xr:uid="{70B96535-3BB5-4411-925F-9941FD433C88}">
      <formula1>"○,　"</formula1>
    </dataValidation>
    <dataValidation type="whole" imeMode="halfAlpha" allowBlank="1" showInputMessage="1" showErrorMessage="1" error="有効な数字を入力してください。10兆円以上になる場合は、9,999,999,999と入力してください" sqref="T333" xr:uid="{FCB98982-BC19-415F-BF09-E7A1151613A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33:V333" xr:uid="{F0E71ABF-884B-4F40-A862-4D5121E203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33:Y333" xr:uid="{26372513-5175-48BE-9082-F34836F0643D}">
      <formula1>-9999999999</formula1>
      <formula2>9999999999</formula2>
    </dataValidation>
    <dataValidation type="list" imeMode="halfAlpha" allowBlank="1" showInputMessage="1" showErrorMessage="1" error="リストから選択してください" sqref="J334:J343" xr:uid="{9F88D520-5BA3-4BA7-89B2-6A81FBA6A63C}">
      <formula1>"①,②,③,④,⑤,○,　"</formula1>
    </dataValidation>
    <dataValidation type="list" imeMode="halfAlpha" allowBlank="1" showInputMessage="1" showErrorMessage="1" error="リストから選択してください" sqref="O334" xr:uid="{A7291120-56B9-470F-B2B8-DBFBB75C9BB1}">
      <formula1>"○,　"</formula1>
    </dataValidation>
    <dataValidation type="whole" imeMode="halfAlpha" allowBlank="1" showInputMessage="1" showErrorMessage="1" error="有効な数字を入力してください。10兆円以上になる場合は、9,999,999,999と入力してください" sqref="T334" xr:uid="{94E94AA3-D44B-4035-9EA0-8A1D8B45B5E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34:V334" xr:uid="{B37C369D-E0E0-4067-AC23-EA679381AB1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34:Y334" xr:uid="{3FE10F98-C62E-4E4B-A11D-3019B38DAF40}">
      <formula1>-9999999999</formula1>
      <formula2>9999999999</formula2>
    </dataValidation>
    <dataValidation type="list" imeMode="halfAlpha" allowBlank="1" showInputMessage="1" showErrorMessage="1" error="リストから選択してください" sqref="O335" xr:uid="{9DF01382-CC7E-4468-8AC4-D357A28ED879}">
      <formula1>"○,　"</formula1>
    </dataValidation>
    <dataValidation type="whole" imeMode="halfAlpha" allowBlank="1" showInputMessage="1" showErrorMessage="1" error="有効な数字を入力してください。10兆円以上になる場合は、9,999,999,999と入力してください" sqref="T335" xr:uid="{A63AE5B7-F9AD-4863-A690-94C5660F346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35:V335" xr:uid="{57EF1D13-D300-4377-8B54-C88E46FF360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35:Y335" xr:uid="{81E81701-0E7C-4797-80D6-86C9FE5A67DD}">
      <formula1>-9999999999</formula1>
      <formula2>9999999999</formula2>
    </dataValidation>
    <dataValidation type="list" imeMode="halfAlpha" allowBlank="1" showInputMessage="1" showErrorMessage="1" error="リストから選択してください" sqref="O336" xr:uid="{94FCFA0B-2FEF-4D7B-AA15-53466FED6E3F}">
      <formula1>"○,　"</formula1>
    </dataValidation>
    <dataValidation type="whole" imeMode="halfAlpha" allowBlank="1" showInputMessage="1" showErrorMessage="1" error="有効な数字を入力してください。10兆円以上になる場合は、9,999,999,999と入力してください" sqref="T336" xr:uid="{DAA7541C-DE0C-4187-9246-DEC50E60955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36:V336" xr:uid="{F57C0DB7-88B0-44EA-AD30-20FF05BEF7C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36:Y336" xr:uid="{B424AB49-D863-472B-8304-6E7DE902E4EC}">
      <formula1>-9999999999</formula1>
      <formula2>9999999999</formula2>
    </dataValidation>
    <dataValidation type="list" imeMode="halfAlpha" allowBlank="1" showInputMessage="1" showErrorMessage="1" error="リストから選択してください" sqref="O337" xr:uid="{1527D40E-444C-4569-8BB3-B0EAAD0E1A90}">
      <formula1>"○,　"</formula1>
    </dataValidation>
    <dataValidation type="whole" imeMode="halfAlpha" allowBlank="1" showInputMessage="1" showErrorMessage="1" error="有効な数字を入力してください。10兆円以上になる場合は、9,999,999,999と入力してください" sqref="T337" xr:uid="{14D2425E-A03F-4220-88CF-58BD65DC09B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37:V337" xr:uid="{0CFE1F0D-76FA-44B4-A9C7-B5D2268223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37:Y337" xr:uid="{58B7B15A-0B54-4E88-AADF-88A9AF795FBC}">
      <formula1>-9999999999</formula1>
      <formula2>9999999999</formula2>
    </dataValidation>
    <dataValidation type="list" imeMode="halfAlpha" allowBlank="1" showInputMessage="1" showErrorMessage="1" error="リストから選択してください" sqref="O338" xr:uid="{7C9616E4-85B3-47AB-8D3A-2DEF85FC54A8}">
      <formula1>"○,　"</formula1>
    </dataValidation>
    <dataValidation type="whole" imeMode="halfAlpha" allowBlank="1" showInputMessage="1" showErrorMessage="1" error="有効な数字を入力してください。10兆円以上になる場合は、9,999,999,999と入力してください" sqref="T338" xr:uid="{0DAEDCA2-9048-4946-84B6-934065F256D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38:V338" xr:uid="{C5023178-E3CE-4009-95F9-75628AD9EBD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38:Y338" xr:uid="{59043B26-6DA6-404B-A728-1BEEF8EB7BFB}">
      <formula1>-9999999999</formula1>
      <formula2>9999999999</formula2>
    </dataValidation>
    <dataValidation type="list" imeMode="halfAlpha" allowBlank="1" showInputMessage="1" showErrorMessage="1" error="リストから選択してください" sqref="O339" xr:uid="{513D6176-33DD-4401-A763-61BBB67F45F1}">
      <formula1>"○,　"</formula1>
    </dataValidation>
    <dataValidation type="whole" imeMode="halfAlpha" allowBlank="1" showInputMessage="1" showErrorMessage="1" error="有効な数字を入力してください。10兆円以上になる場合は、9,999,999,999と入力してください" sqref="T339" xr:uid="{65EEF1D5-4348-40A2-A068-3D40A8394F4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39:V339" xr:uid="{6AE266C3-5EB7-4A83-BB3D-5126903E6E9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39:Y339" xr:uid="{2D94BDE3-DA80-4650-BF51-19059834159B}">
      <formula1>-9999999999</formula1>
      <formula2>9999999999</formula2>
    </dataValidation>
    <dataValidation type="list" imeMode="halfAlpha" allowBlank="1" showInputMessage="1" showErrorMessage="1" error="リストから選択してください" sqref="O340" xr:uid="{DB8A4D21-99BE-4550-B5B5-AFBEEEF443B3}">
      <formula1>"○,　"</formula1>
    </dataValidation>
    <dataValidation type="whole" imeMode="halfAlpha" allowBlank="1" showInputMessage="1" showErrorMessage="1" error="有効な数字を入力してください。10兆円以上になる場合は、9,999,999,999と入力してください" sqref="T340" xr:uid="{8C2AABE8-A6FC-4134-A437-EB3E2B5AD9F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40:V340" xr:uid="{21C2A686-AF66-47E1-997A-3B46AF51C2E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40:Y340" xr:uid="{77B201E6-A901-4592-8037-AF15BD38FE3E}">
      <formula1>-9999999999</formula1>
      <formula2>9999999999</formula2>
    </dataValidation>
    <dataValidation type="list" imeMode="halfAlpha" allowBlank="1" showInputMessage="1" showErrorMessage="1" error="リストから選択してください" sqref="O341" xr:uid="{322AE420-4BF2-4F70-96A2-8875B19DD014}">
      <formula1>"○,　"</formula1>
    </dataValidation>
    <dataValidation type="whole" imeMode="halfAlpha" allowBlank="1" showInputMessage="1" showErrorMessage="1" error="有効な数字を入力してください。10兆円以上になる場合は、9,999,999,999と入力してください" sqref="T341" xr:uid="{CDA0953E-6AD2-46DA-879D-CBEB86124F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41:V341" xr:uid="{94296AC2-9E47-443D-9E75-0E2AD43B245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41:Y341" xr:uid="{63ED8884-C1C8-4B21-817A-994A5B882635}">
      <formula1>-9999999999</formula1>
      <formula2>9999999999</formula2>
    </dataValidation>
    <dataValidation type="list" imeMode="halfAlpha" allowBlank="1" showInputMessage="1" showErrorMessage="1" error="リストから選択してください" sqref="O342" xr:uid="{9D42CE56-0715-4A3E-9A68-EF79168F88CA}">
      <formula1>"○,　"</formula1>
    </dataValidation>
    <dataValidation type="whole" imeMode="halfAlpha" allowBlank="1" showInputMessage="1" showErrorMessage="1" error="有効な数字を入力してください。10兆円以上になる場合は、9,999,999,999と入力してください" sqref="T342" xr:uid="{023538D0-D2B6-479E-9A5E-08EC5425A14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42:V342" xr:uid="{3B16E9B1-B199-4F38-8B03-A3289E8B76B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42:Y342" xr:uid="{513A351E-9A0A-483E-96BC-AD4C0B66210C}">
      <formula1>-9999999999</formula1>
      <formula2>9999999999</formula2>
    </dataValidation>
    <dataValidation type="list" imeMode="halfAlpha" allowBlank="1" showInputMessage="1" showErrorMessage="1" error="リストから選択してください" sqref="O343" xr:uid="{70DD105B-670D-40D8-A75B-3BCE6EB680E2}">
      <formula1>"○,　"</formula1>
    </dataValidation>
    <dataValidation type="whole" imeMode="halfAlpha" allowBlank="1" showInputMessage="1" showErrorMessage="1" error="有効な数字を入力してください。10兆円以上になる場合は、9,999,999,999と入力してください" sqref="T343" xr:uid="{B9455112-D07C-4BB2-BB55-52AB18F9968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43:V343" xr:uid="{F2DC0147-2F2A-4F59-B796-03C54A9412F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43:Y343" xr:uid="{1122CD5B-BD67-4F9D-86D6-355F25D615E1}">
      <formula1>-9999999999</formula1>
      <formula2>9999999999</formula2>
    </dataValidation>
    <dataValidation type="list" imeMode="halfAlpha" allowBlank="1" showInputMessage="1" showErrorMessage="1" error="リストから選択してください" sqref="J344:J352" xr:uid="{E0E2BB6C-FA8C-42AF-AAD9-BCC8AA1D397C}">
      <formula1>"①,②,③,④,⑤,○,　"</formula1>
    </dataValidation>
    <dataValidation type="list" imeMode="halfAlpha" allowBlank="1" showInputMessage="1" showErrorMessage="1" error="リストから選択してください" sqref="O344" xr:uid="{69EDD868-36CC-4730-92F1-DE1BE4179D7D}">
      <formula1>"○,　"</formula1>
    </dataValidation>
    <dataValidation type="whole" imeMode="halfAlpha" allowBlank="1" showInputMessage="1" showErrorMessage="1" error="有効な数字を入力してください。10兆円以上になる場合は、9,999,999,999と入力してください" sqref="T344" xr:uid="{D8076A9A-EC92-4F56-A1A2-44A5463A71C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44:V344" xr:uid="{0575ECC9-D82E-445C-9566-E25A00187C7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44:Y344" xr:uid="{6C2D4445-9942-4B18-89FC-E0844168C5F2}">
      <formula1>-9999999999</formula1>
      <formula2>9999999999</formula2>
    </dataValidation>
    <dataValidation type="list" imeMode="halfAlpha" allowBlank="1" showInputMessage="1" showErrorMessage="1" error="リストから選択してください" sqref="O345" xr:uid="{D4942DB2-557D-47CC-97B8-0E17D17A83A2}">
      <formula1>"○,　"</formula1>
    </dataValidation>
    <dataValidation type="whole" imeMode="halfAlpha" allowBlank="1" showInputMessage="1" showErrorMessage="1" error="有効な数字を入力してください。10兆円以上になる場合は、9,999,999,999と入力してください" sqref="T345" xr:uid="{A4DCF4EE-367D-4E83-BCE2-B24BC42CDA8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45:V345" xr:uid="{81395895-EB19-4BE0-8C12-5BB3AC373EA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45:Y345" xr:uid="{17602F13-E87B-4235-B29A-91A8AE396C6F}">
      <formula1>-9999999999</formula1>
      <formula2>9999999999</formula2>
    </dataValidation>
    <dataValidation type="list" imeMode="halfAlpha" allowBlank="1" showInputMessage="1" showErrorMessage="1" error="リストから選択してください" sqref="O346" xr:uid="{3434364B-A725-4496-B611-B789B22ED770}">
      <formula1>"○,　"</formula1>
    </dataValidation>
    <dataValidation type="whole" imeMode="halfAlpha" allowBlank="1" showInputMessage="1" showErrorMessage="1" error="有効な数字を入力してください。10兆円以上になる場合は、9,999,999,999と入力してください" sqref="T346" xr:uid="{5B8102CB-65DA-4A1D-BFE6-2D67DC1FC5E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46:V346" xr:uid="{BBBB277E-84A5-408F-9792-4434C5F2FB6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46:Y346" xr:uid="{C3F7FEE8-2B82-4D7C-9B5B-AD85AF95BF85}">
      <formula1>-9999999999</formula1>
      <formula2>9999999999</formula2>
    </dataValidation>
    <dataValidation type="list" imeMode="halfAlpha" allowBlank="1" showInputMessage="1" showErrorMessage="1" error="リストから選択してください" sqref="O347" xr:uid="{371969EC-32E1-47F5-A1B0-2E1B7CD134BA}">
      <formula1>"○,　"</formula1>
    </dataValidation>
    <dataValidation type="whole" imeMode="halfAlpha" allowBlank="1" showInputMessage="1" showErrorMessage="1" error="有効な数字を入力してください。10兆円以上になる場合は、9,999,999,999と入力してください" sqref="T347" xr:uid="{00F5E4F1-9F16-43F9-BC56-4EC33A286C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47:V347" xr:uid="{053E8B46-1EC2-4F05-8F42-0762A3178B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47:Y347" xr:uid="{B72615BC-78DA-48B9-A663-907544389110}">
      <formula1>-9999999999</formula1>
      <formula2>9999999999</formula2>
    </dataValidation>
    <dataValidation type="list" imeMode="halfAlpha" allowBlank="1" showInputMessage="1" showErrorMessage="1" error="リストから選択してください" sqref="O348" xr:uid="{FA0AC0DF-AF24-4C99-9ACD-7BD210DD7D76}">
      <formula1>"○,　"</formula1>
    </dataValidation>
    <dataValidation type="whole" imeMode="halfAlpha" allowBlank="1" showInputMessage="1" showErrorMessage="1" error="有効な数字を入力してください。10兆円以上になる場合は、9,999,999,999と入力してください" sqref="T348" xr:uid="{0C9A8A32-21FB-448F-A56F-B4CCDF9979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48:V348" xr:uid="{CEEBC1A9-829D-4DDE-B285-1E085592E22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48:Y348" xr:uid="{627E02F4-6273-486D-A686-6518EA612B1B}">
      <formula1>-9999999999</formula1>
      <formula2>9999999999</formula2>
    </dataValidation>
    <dataValidation type="list" imeMode="halfAlpha" allowBlank="1" showInputMessage="1" showErrorMessage="1" error="リストから選択してください" sqref="O349" xr:uid="{9E83B1A5-2CA7-4393-B75E-975EB0757540}">
      <formula1>"○,　"</formula1>
    </dataValidation>
    <dataValidation type="whole" imeMode="halfAlpha" allowBlank="1" showInputMessage="1" showErrorMessage="1" error="有効な数字を入力してください。10兆円以上になる場合は、9,999,999,999と入力してください" sqref="T349" xr:uid="{0AA22733-76D8-4BE4-98DE-CB7DC9CC782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49:V349" xr:uid="{68A224CB-3FA0-41EF-9549-1AF165595EB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49:Y349" xr:uid="{C2AF152D-D171-45CF-93B4-0F184F2CE8A9}">
      <formula1>-9999999999</formula1>
      <formula2>9999999999</formula2>
    </dataValidation>
    <dataValidation type="list" imeMode="halfAlpha" allowBlank="1" showInputMessage="1" showErrorMessage="1" error="リストから選択してください" sqref="O350" xr:uid="{0A06500D-41FA-4BE5-BF3D-723B8E6E3DE2}">
      <formula1>"○,　"</formula1>
    </dataValidation>
    <dataValidation type="whole" imeMode="halfAlpha" allowBlank="1" showInputMessage="1" showErrorMessage="1" error="有効な数字を入力してください。10兆円以上になる場合は、9,999,999,999と入力してください" sqref="T350" xr:uid="{E93926A4-8166-4A20-8401-DA2707399F7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50:V350" xr:uid="{D537EA34-6AEE-4AEC-81BB-4AFF6E3AC48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50:Y350" xr:uid="{4795CA81-440E-4EC5-9AEA-C74E2DE8F863}">
      <formula1>-9999999999</formula1>
      <formula2>9999999999</formula2>
    </dataValidation>
    <dataValidation type="list" imeMode="halfAlpha" allowBlank="1" showInputMessage="1" showErrorMessage="1" error="リストから選択してください" sqref="O351" xr:uid="{8ADFAC2F-D85B-4039-9162-8407445AD2B8}">
      <formula1>"○,　"</formula1>
    </dataValidation>
    <dataValidation type="whole" imeMode="halfAlpha" allowBlank="1" showInputMessage="1" showErrorMessage="1" error="有効な数字を入力してください。10兆円以上になる場合は、9,999,999,999と入力してください" sqref="T351" xr:uid="{38BEAD58-8F76-4E32-8444-F5E8131CFF9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51:V351" xr:uid="{58D9A901-CBEC-4FD3-9AFE-FF9BFFC4A5F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51:Y351" xr:uid="{8B7B54E1-363C-4DAE-932F-8601E68CA440}">
      <formula1>-9999999999</formula1>
      <formula2>9999999999</formula2>
    </dataValidation>
    <dataValidation type="list" imeMode="halfAlpha" allowBlank="1" showInputMessage="1" showErrorMessage="1" error="リストから選択してください" sqref="O352" xr:uid="{75D99B77-03CC-426B-8301-D9BBED6F5E26}">
      <formula1>"○,　"</formula1>
    </dataValidation>
    <dataValidation type="whole" imeMode="halfAlpha" allowBlank="1" showInputMessage="1" showErrorMessage="1" error="有効な数字を入力してください。10兆円以上になる場合は、9,999,999,999と入力してください" sqref="T352" xr:uid="{337E0F3B-13F8-411D-B09C-81D88A703D9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52:V352" xr:uid="{C440A8F0-F03A-4BF0-B4E6-F2A43DBCDC5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52:Y352" xr:uid="{65E7C703-CC4C-418D-8404-0870A2B36A0B}">
      <formula1>-9999999999</formula1>
      <formula2>9999999999</formula2>
    </dataValidation>
    <dataValidation type="list" imeMode="halfAlpha" allowBlank="1" showInputMessage="1" showErrorMessage="1" error="リストから選択してください" sqref="J353:J357" xr:uid="{138ADD0B-B56D-4ACD-B376-D55EC5706611}">
      <formula1>"①,②,③,④,⑤,○,　"</formula1>
    </dataValidation>
    <dataValidation type="list" imeMode="halfAlpha" allowBlank="1" showInputMessage="1" showErrorMessage="1" error="リストから選択してください" sqref="O353" xr:uid="{42A864C4-2D13-4F9C-B8FD-76FDCDFFB7A8}">
      <formula1>"○,　"</formula1>
    </dataValidation>
    <dataValidation type="whole" imeMode="halfAlpha" allowBlank="1" showInputMessage="1" showErrorMessage="1" error="有効な数字を入力してください。10兆円以上になる場合は、9,999,999,999と入力してください" sqref="T353" xr:uid="{FBFC00BC-00E0-4BC0-8A2B-D9931DE9E44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53:V353" xr:uid="{3ADF3D0E-BD5E-4CE7-BF39-62E377D01D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53:Y353" xr:uid="{77565D1F-2232-48CD-B4E4-A3CC3944FFF6}">
      <formula1>-9999999999</formula1>
      <formula2>9999999999</formula2>
    </dataValidation>
    <dataValidation type="list" imeMode="halfAlpha" allowBlank="1" showInputMessage="1" showErrorMessage="1" error="リストから選択してください" sqref="O354" xr:uid="{9599CBA0-ED84-4396-8CB2-3407F62F72A2}">
      <formula1>"○,　"</formula1>
    </dataValidation>
    <dataValidation type="whole" imeMode="halfAlpha" allowBlank="1" showInputMessage="1" showErrorMessage="1" error="有効な数字を入力してください。10兆円以上になる場合は、9,999,999,999と入力してください" sqref="T354" xr:uid="{BCCAF990-9999-4B01-9747-51B39E449E9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54:V354" xr:uid="{35D0E2F3-9453-4894-9D10-AFF5E933E81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54:Y354" xr:uid="{120EC387-B733-4F23-B9BA-19A365FE6551}">
      <formula1>-9999999999</formula1>
      <formula2>9999999999</formula2>
    </dataValidation>
    <dataValidation type="list" imeMode="halfAlpha" allowBlank="1" showInputMessage="1" showErrorMessage="1" error="リストから選択してください" sqref="O355" xr:uid="{10ED5E0E-A767-4CC5-BA2D-84F6098A2B16}">
      <formula1>"○,　"</formula1>
    </dataValidation>
    <dataValidation type="whole" imeMode="halfAlpha" allowBlank="1" showInputMessage="1" showErrorMessage="1" error="有効な数字を入力してください。10兆円以上になる場合は、9,999,999,999と入力してください" sqref="T355" xr:uid="{AC79567C-59C7-4FDE-9912-720BA592E9E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55:V355" xr:uid="{B519B246-3BC9-49A5-B8FA-8B8657FA23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55:Y355" xr:uid="{07B760AF-656C-404A-B3BE-FAEA3DCA9BCE}">
      <formula1>-9999999999</formula1>
      <formula2>9999999999</formula2>
    </dataValidation>
    <dataValidation type="list" imeMode="halfAlpha" allowBlank="1" showInputMessage="1" showErrorMessage="1" error="リストから選択してください" sqref="O356" xr:uid="{2EE0EA53-F1F4-4852-A0A2-2A36323BF24B}">
      <formula1>"○,　"</formula1>
    </dataValidation>
    <dataValidation type="whole" imeMode="halfAlpha" allowBlank="1" showInputMessage="1" showErrorMessage="1" error="有効な数字を入力してください。10兆円以上になる場合は、9,999,999,999と入力してください" sqref="T356" xr:uid="{4D91EAB2-EA04-448F-9507-22738EF3B0A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56:V356" xr:uid="{6942C74A-FDD9-4F49-8CC8-5C5B2E639EA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56:Y356" xr:uid="{2BCC4951-617B-4BC1-A290-CF02B3D56DCF}">
      <formula1>-9999999999</formula1>
      <formula2>9999999999</formula2>
    </dataValidation>
    <dataValidation type="list" imeMode="halfAlpha" allowBlank="1" showInputMessage="1" showErrorMessage="1" error="リストから選択してください" sqref="O357" xr:uid="{6ECC7247-5D34-4CC6-9815-910FB8FB845F}">
      <formula1>"○,　"</formula1>
    </dataValidation>
    <dataValidation type="whole" imeMode="halfAlpha" allowBlank="1" showInputMessage="1" showErrorMessage="1" error="有効な数字を入力してください。10兆円以上になる場合は、9,999,999,999と入力してください" sqref="T357" xr:uid="{58815164-458F-4655-976F-0A20BC537DF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57:V357" xr:uid="{F9D7C9A5-A023-4E3D-8AA1-A339B5A4AC9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57:Y357" xr:uid="{C0AEE69F-5A35-427B-8A60-757A290C6BD6}">
      <formula1>-9999999999</formula1>
      <formula2>9999999999</formula2>
    </dataValidation>
    <dataValidation type="list" imeMode="halfAlpha" allowBlank="1" showInputMessage="1" showErrorMessage="1" error="リストから選択してください" sqref="J358:J366" xr:uid="{97E2B88A-DBD7-4E5C-A536-872642864A2D}">
      <formula1>"①,②,③,④,⑤,○,　"</formula1>
    </dataValidation>
    <dataValidation type="list" imeMode="halfAlpha" allowBlank="1" showInputMessage="1" showErrorMessage="1" error="リストから選択してください" sqref="O358" xr:uid="{A673AB55-EA70-40B8-894E-EAA0585EF3FE}">
      <formula1>"○,　"</formula1>
    </dataValidation>
    <dataValidation type="whole" imeMode="halfAlpha" allowBlank="1" showInputMessage="1" showErrorMessage="1" error="有効な数字を入力してください。10兆円以上になる場合は、9,999,999,999と入力してください" sqref="T358" xr:uid="{92932A78-ED12-4227-B1DE-55042E42960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58:V358" xr:uid="{8D609B89-64CC-458C-9A0B-3BA94D8E4E4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58:Y358" xr:uid="{AC820B00-65C6-40EF-B367-D93EE6F7016F}">
      <formula1>-9999999999</formula1>
      <formula2>9999999999</formula2>
    </dataValidation>
    <dataValidation type="list" imeMode="halfAlpha" allowBlank="1" showInputMessage="1" showErrorMessage="1" error="リストから選択してください" sqref="O359" xr:uid="{1B8AFA4C-F58A-474C-B502-535D4D94476A}">
      <formula1>"○,　"</formula1>
    </dataValidation>
    <dataValidation type="whole" imeMode="halfAlpha" allowBlank="1" showInputMessage="1" showErrorMessage="1" error="有効な数字を入力してください。10兆円以上になる場合は、9,999,999,999と入力してください" sqref="T359" xr:uid="{908F08DE-7933-4870-9369-C6DAA5A7851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59:V359" xr:uid="{94C77245-4F88-45C9-B862-5018028EEA4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59:Y359" xr:uid="{41FB6604-B925-4B36-9143-96AD261B40BB}">
      <formula1>-9999999999</formula1>
      <formula2>9999999999</formula2>
    </dataValidation>
    <dataValidation type="list" imeMode="halfAlpha" allowBlank="1" showInputMessage="1" showErrorMessage="1" error="リストから選択してください" sqref="O360" xr:uid="{23B1384B-1D55-425E-8C55-5DF97C8E73F2}">
      <formula1>"○,　"</formula1>
    </dataValidation>
    <dataValidation type="whole" imeMode="halfAlpha" allowBlank="1" showInputMessage="1" showErrorMessage="1" error="有効な数字を入力してください。10兆円以上になる場合は、9,999,999,999と入力してください" sqref="T360" xr:uid="{867F7518-F5B5-4905-A595-ECB7E23D80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60:V360" xr:uid="{57A8A460-8A53-4340-9C76-0B6A5BE6109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60:Y360" xr:uid="{B0A2254C-AEAB-44A3-A3DC-87BF8158BFA1}">
      <formula1>-9999999999</formula1>
      <formula2>9999999999</formula2>
    </dataValidation>
    <dataValidation type="list" imeMode="halfAlpha" allowBlank="1" showInputMessage="1" showErrorMessage="1" error="リストから選択してください" sqref="O361" xr:uid="{0189D6AE-5E59-41FC-B5B7-7945B15EF89F}">
      <formula1>"○,　"</formula1>
    </dataValidation>
    <dataValidation type="whole" imeMode="halfAlpha" allowBlank="1" showInputMessage="1" showErrorMessage="1" error="有効な数字を入力してください。10兆円以上になる場合は、9,999,999,999と入力してください" sqref="T361" xr:uid="{FDBCE569-C110-44C6-920E-901CD075673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61:V361" xr:uid="{92B7840E-4CC4-4B86-81F6-ABF7C02B39D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61:Y361" xr:uid="{4346B34B-3D58-49E0-AFBA-AF803D521524}">
      <formula1>-9999999999</formula1>
      <formula2>9999999999</formula2>
    </dataValidation>
    <dataValidation type="list" imeMode="halfAlpha" allowBlank="1" showInputMessage="1" showErrorMessage="1" error="リストから選択してください" sqref="O362" xr:uid="{E8655D60-C011-496C-A4D9-F7F9B34295EC}">
      <formula1>"○,　"</formula1>
    </dataValidation>
    <dataValidation type="whole" imeMode="halfAlpha" allowBlank="1" showInputMessage="1" showErrorMessage="1" error="有効な数字を入力してください。10兆円以上になる場合は、9,999,999,999と入力してください" sqref="T362" xr:uid="{9D8204E1-9586-46C5-ABC8-2087066B02E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62:V362" xr:uid="{9694DDA0-911C-4D61-99C7-DDEC2B81932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62:Y362" xr:uid="{6A69FD48-5CDD-4E43-9F76-9D1C09F62368}">
      <formula1>-9999999999</formula1>
      <formula2>9999999999</formula2>
    </dataValidation>
    <dataValidation type="list" imeMode="halfAlpha" allowBlank="1" showInputMessage="1" showErrorMessage="1" error="リストから選択してください" sqref="O363" xr:uid="{28B31D4D-D410-4ED3-AB19-E00DD093ED7C}">
      <formula1>"○,　"</formula1>
    </dataValidation>
    <dataValidation type="whole" imeMode="halfAlpha" allowBlank="1" showInputMessage="1" showErrorMessage="1" error="有効な数字を入力してください。10兆円以上になる場合は、9,999,999,999と入力してください" sqref="T363" xr:uid="{B83B3927-A050-4847-8621-BA3499FD08E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63:V363" xr:uid="{0C818A3D-008A-45D0-8614-E2AC622FFFA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63:Y363" xr:uid="{736F6786-D21A-42A2-80DF-37CA889A93C6}">
      <formula1>-9999999999</formula1>
      <formula2>9999999999</formula2>
    </dataValidation>
    <dataValidation type="list" imeMode="halfAlpha" allowBlank="1" showInputMessage="1" showErrorMessage="1" error="リストから選択してください" sqref="O364" xr:uid="{3B7EF05C-435A-4E82-9AD8-FE7AE3AF749A}">
      <formula1>"○,　"</formula1>
    </dataValidation>
    <dataValidation type="whole" imeMode="halfAlpha" allowBlank="1" showInputMessage="1" showErrorMessage="1" error="有効な数字を入力してください。10兆円以上になる場合は、9,999,999,999と入力してください" sqref="T364" xr:uid="{FD90F937-449E-4E6F-A85E-31A4706120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64:V364" xr:uid="{373BD467-967B-44EB-ADFD-A954E782510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64:Y364" xr:uid="{7500E46B-F45A-45BC-A77B-B985E2E98157}">
      <formula1>-9999999999</formula1>
      <formula2>9999999999</formula2>
    </dataValidation>
    <dataValidation type="list" imeMode="halfAlpha" allowBlank="1" showInputMessage="1" showErrorMessage="1" error="リストから選択してください" sqref="O365" xr:uid="{50C08FD6-631F-4112-823E-D76327B8A693}">
      <formula1>"○,　"</formula1>
    </dataValidation>
    <dataValidation type="whole" imeMode="halfAlpha" allowBlank="1" showInputMessage="1" showErrorMessage="1" error="有効な数字を入力してください。10兆円以上になる場合は、9,999,999,999と入力してください" sqref="T365" xr:uid="{E59D8409-EC17-486D-A686-30C260FDF7E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65:V365" xr:uid="{9466E7AD-4487-4A04-9FD9-F5657DBD09A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65:Y365" xr:uid="{E8F0B25C-CD67-48B4-8276-4D3E7B5E1034}">
      <formula1>-9999999999</formula1>
      <formula2>9999999999</formula2>
    </dataValidation>
    <dataValidation type="list" imeMode="halfAlpha" allowBlank="1" showInputMessage="1" showErrorMessage="1" error="リストから選択してください" sqref="O366" xr:uid="{B14F72AD-77CC-4965-97E6-BD2E2DF63AF1}">
      <formula1>"○,　"</formula1>
    </dataValidation>
    <dataValidation type="whole" imeMode="halfAlpha" allowBlank="1" showInputMessage="1" showErrorMessage="1" error="有効な数字を入力してください。10兆円以上になる場合は、9,999,999,999と入力してください" sqref="T366" xr:uid="{3E63F6D5-2B67-48AE-8CB5-918B87F8BC9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66:V366" xr:uid="{8B4B767B-B8C8-4594-8867-81AC870DD08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66:Y366" xr:uid="{2962081C-8D61-4654-9ED2-F8FC18C700FD}">
      <formula1>-9999999999</formula1>
      <formula2>9999999999</formula2>
    </dataValidation>
    <dataValidation type="list" imeMode="halfAlpha" allowBlank="1" showInputMessage="1" showErrorMessage="1" error="リストから選択してください" sqref="J367:J370" xr:uid="{5FED5C00-D244-4C57-A6D8-DADEB6619C62}">
      <formula1>"①,②,③,④,⑤,○,　"</formula1>
    </dataValidation>
    <dataValidation type="list" imeMode="halfAlpha" allowBlank="1" showInputMessage="1" showErrorMessage="1" error="リストから選択してください" sqref="O367" xr:uid="{DCDFB8A2-1114-4F92-9551-A9A0706E9E87}">
      <formula1>"○,　"</formula1>
    </dataValidation>
    <dataValidation type="whole" imeMode="halfAlpha" allowBlank="1" showInputMessage="1" showErrorMessage="1" error="有効な数字を入力してください。10兆円以上になる場合は、9,999,999,999と入力してください" sqref="T367" xr:uid="{99725B09-1490-447A-AD2F-7435E918F43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67:V367" xr:uid="{09ABB4F8-6874-4B40-AD26-96EB1E3E374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67:Y367" xr:uid="{929A52A8-F042-4775-9ED2-155F09E61FE8}">
      <formula1>-9999999999</formula1>
      <formula2>9999999999</formula2>
    </dataValidation>
    <dataValidation type="list" imeMode="halfAlpha" allowBlank="1" showInputMessage="1" showErrorMessage="1" error="リストから選択してください" sqref="O368" xr:uid="{9108326A-A17E-468C-92B7-5B8F0AF799DA}">
      <formula1>"○,　"</formula1>
    </dataValidation>
    <dataValidation type="whole" imeMode="halfAlpha" allowBlank="1" showInputMessage="1" showErrorMessage="1" error="有効な数字を入力してください。10兆円以上になる場合は、9,999,999,999と入力してください" sqref="T368" xr:uid="{482EAB01-4DF3-41C5-9F07-8FD8930B3B2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68:V368" xr:uid="{4CC10EA0-107D-4732-8B2E-8E07129B04E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68:Y368" xr:uid="{DFF6E840-F65A-4D89-813A-B3D53BAC5194}">
      <formula1>-9999999999</formula1>
      <formula2>9999999999</formula2>
    </dataValidation>
    <dataValidation type="list" imeMode="halfAlpha" allowBlank="1" showInputMessage="1" showErrorMessage="1" error="リストから選択してください" sqref="O369" xr:uid="{8DA747D4-686C-435A-8CE4-ADF6CB3A4030}">
      <formula1>"○,　"</formula1>
    </dataValidation>
    <dataValidation type="whole" imeMode="halfAlpha" allowBlank="1" showInputMessage="1" showErrorMessage="1" error="有効な数字を入力してください。10兆円以上になる場合は、9,999,999,999と入力してください" sqref="T369" xr:uid="{4873B20C-9E94-4909-A89B-F28C54B56EB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69:V369" xr:uid="{A598C9DF-2331-4CD0-9CD4-8CAE0581708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69:Y369" xr:uid="{53C4DD9F-0876-4A19-BD38-BF929EB732BB}">
      <formula1>-9999999999</formula1>
      <formula2>9999999999</formula2>
    </dataValidation>
    <dataValidation type="list" imeMode="halfAlpha" allowBlank="1" showInputMessage="1" showErrorMessage="1" error="リストから選択してください" sqref="O370" xr:uid="{C4F08215-D42F-4872-81C4-287D1FA27368}">
      <formula1>"○,　"</formula1>
    </dataValidation>
    <dataValidation type="whole" imeMode="halfAlpha" allowBlank="1" showInputMessage="1" showErrorMessage="1" error="有効な数字を入力してください。10兆円以上になる場合は、9,999,999,999と入力してください" sqref="T370" xr:uid="{6CCD0929-E966-4A32-9306-2D8F6E81367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70:V370" xr:uid="{CB656A86-D249-4158-8584-DBF6B3F35BE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70:Y370" xr:uid="{0952A319-0475-4A7E-8DD0-67C7FE910F4F}">
      <formula1>-9999999999</formula1>
      <formula2>9999999999</formula2>
    </dataValidation>
    <dataValidation type="list" imeMode="halfAlpha" allowBlank="1" showInputMessage="1" showErrorMessage="1" error="リストから選択してください" sqref="J371:J374" xr:uid="{1610633E-3794-4DEE-942F-3BBC284C6468}">
      <formula1>"①,②,③,④,⑤,○,　"</formula1>
    </dataValidation>
    <dataValidation type="list" imeMode="halfAlpha" allowBlank="1" showInputMessage="1" showErrorMessage="1" error="リストから選択してください" sqref="O371" xr:uid="{809B6E87-26D8-4DC1-A756-8263B73EF35D}">
      <formula1>"○,　"</formula1>
    </dataValidation>
    <dataValidation type="whole" imeMode="halfAlpha" allowBlank="1" showInputMessage="1" showErrorMessage="1" error="有効な数字を入力してください。10兆円以上になる場合は、9,999,999,999と入力してください" sqref="T371" xr:uid="{66B6D0DF-A276-4110-B04C-9FF2EC2D63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71:V371" xr:uid="{D9C67009-7C9E-4363-9AD0-58ADCFF736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71:Y371" xr:uid="{C9A17609-1B99-46A6-8FB3-566F13C63B45}">
      <formula1>-9999999999</formula1>
      <formula2>9999999999</formula2>
    </dataValidation>
    <dataValidation type="list" imeMode="halfAlpha" allowBlank="1" showInputMessage="1" showErrorMessage="1" error="リストから選択してください" sqref="O372" xr:uid="{2AE6C028-A49A-4854-8199-A4B3D178643E}">
      <formula1>"○,　"</formula1>
    </dataValidation>
    <dataValidation type="whole" imeMode="halfAlpha" allowBlank="1" showInputMessage="1" showErrorMessage="1" error="有効な数字を入力してください。10兆円以上になる場合は、9,999,999,999と入力してください" sqref="T372" xr:uid="{ACC4BDDF-50D5-4ACF-897B-518CC66F644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72:V372" xr:uid="{A1670CE1-835E-4BB9-9F16-76C8E597683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72:Y372" xr:uid="{92C793BA-252E-4A89-A2D7-4F6BDB2DEC7C}">
      <formula1>-9999999999</formula1>
      <formula2>9999999999</formula2>
    </dataValidation>
    <dataValidation type="list" imeMode="halfAlpha" allowBlank="1" showInputMessage="1" showErrorMessage="1" error="リストから選択してください" sqref="O373" xr:uid="{2F69AD30-E633-4E26-9243-7CC4C9BCB76E}">
      <formula1>"○,　"</formula1>
    </dataValidation>
    <dataValidation type="whole" imeMode="halfAlpha" allowBlank="1" showInputMessage="1" showErrorMessage="1" error="有効な数字を入力してください。10兆円以上になる場合は、9,999,999,999と入力してください" sqref="T373" xr:uid="{A8BDE445-1BC1-4F21-9958-8689D110816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73:V373" xr:uid="{B050E253-CC48-48C2-A237-8781B6E2C7D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73:Y373" xr:uid="{81F69F36-B18A-46D2-940F-FE0404C04CBD}">
      <formula1>-9999999999</formula1>
      <formula2>9999999999</formula2>
    </dataValidation>
    <dataValidation type="list" imeMode="halfAlpha" allowBlank="1" showInputMessage="1" showErrorMessage="1" error="リストから選択してください" sqref="O374" xr:uid="{912B2833-7C0D-4E0E-B68D-3CCD0CE014F1}">
      <formula1>"○,　"</formula1>
    </dataValidation>
    <dataValidation type="whole" imeMode="halfAlpha" allowBlank="1" showInputMessage="1" showErrorMessage="1" error="有効な数字を入力してください。10兆円以上になる場合は、9,999,999,999と入力してください" sqref="T374" xr:uid="{467F571E-BCD3-45C5-A6AF-ED7CB33E4DB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74:V374" xr:uid="{285E7E7E-EADE-450A-B3FD-4F9B44280FE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74:Y374" xr:uid="{91670704-7891-4F61-9179-D156150A78D9}">
      <formula1>-9999999999</formula1>
      <formula2>9999999999</formula2>
    </dataValidation>
    <dataValidation type="list" imeMode="halfAlpha" allowBlank="1" showInputMessage="1" showErrorMessage="1" error="リストから選択してください" sqref="J375:J383" xr:uid="{527022A0-DDC4-4A05-9148-0C478E2938EB}">
      <formula1>"①,②,③,④,⑤,○,　"</formula1>
    </dataValidation>
    <dataValidation type="list" imeMode="halfAlpha" allowBlank="1" showInputMessage="1" showErrorMessage="1" error="リストから選択してください" sqref="O375" xr:uid="{18884C90-A185-4FFE-979B-170A283FCA77}">
      <formula1>"○,　"</formula1>
    </dataValidation>
    <dataValidation type="whole" imeMode="halfAlpha" allowBlank="1" showInputMessage="1" showErrorMessage="1" error="有効な数字を入力してください。10兆円以上になる場合は、9,999,999,999と入力してください" sqref="T375" xr:uid="{5DA813D5-4B40-4DC2-B421-E430BB079F1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75:V375" xr:uid="{61CD161C-2B85-4774-A7BC-B446A45050B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75:Y375" xr:uid="{AD50A2ED-AC9B-4908-A72C-2D3891A23539}">
      <formula1>-9999999999</formula1>
      <formula2>9999999999</formula2>
    </dataValidation>
    <dataValidation type="list" imeMode="halfAlpha" allowBlank="1" showInputMessage="1" showErrorMessage="1" error="リストから選択してください" sqref="O376" xr:uid="{1E2B6D77-16D3-4BE2-8303-AE57B7F65476}">
      <formula1>"○,　"</formula1>
    </dataValidation>
    <dataValidation type="whole" imeMode="halfAlpha" allowBlank="1" showInputMessage="1" showErrorMessage="1" error="有効な数字を入力してください。10兆円以上になる場合は、9,999,999,999と入力してください" sqref="T376" xr:uid="{746D05DE-0C29-45DF-8EC5-88A77EA7D56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76:V376" xr:uid="{DC76B055-76E4-4B37-961A-C27068279B5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76:Y376" xr:uid="{F81E4E54-936C-4817-9941-EC5168BEB008}">
      <formula1>-9999999999</formula1>
      <formula2>9999999999</formula2>
    </dataValidation>
    <dataValidation type="list" imeMode="halfAlpha" allowBlank="1" showInputMessage="1" showErrorMessage="1" error="リストから選択してください" sqref="O377" xr:uid="{B30A1766-7AD3-467E-AE1B-40DAA97F74FA}">
      <formula1>"○,　"</formula1>
    </dataValidation>
    <dataValidation type="whole" imeMode="halfAlpha" allowBlank="1" showInputMessage="1" showErrorMessage="1" error="有効な数字を入力してください。10兆円以上になる場合は、9,999,999,999と入力してください" sqref="T377" xr:uid="{374DCD29-4D65-48DA-888A-12DF1D36422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77:V377" xr:uid="{CB07E377-749E-47E5-B837-A0ABECBE40D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77:Y377" xr:uid="{0F6A3156-DC61-4B29-9477-196CEC5E2C08}">
      <formula1>-9999999999</formula1>
      <formula2>9999999999</formula2>
    </dataValidation>
    <dataValidation type="list" imeMode="halfAlpha" allowBlank="1" showInputMessage="1" showErrorMessage="1" error="リストから選択してください" sqref="O378" xr:uid="{CBECE5F0-B961-4ED6-B942-02B1D319DD84}">
      <formula1>"○,　"</formula1>
    </dataValidation>
    <dataValidation type="whole" imeMode="halfAlpha" allowBlank="1" showInputMessage="1" showErrorMessage="1" error="有効な数字を入力してください。10兆円以上になる場合は、9,999,999,999と入力してください" sqref="T378" xr:uid="{FD3ED7A2-124B-48DD-9EAD-8FCF865C131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78:V378" xr:uid="{AE1A1D2C-A545-426D-8771-F2638F31BC6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78:Y378" xr:uid="{A3DC7C82-7A51-41E0-A63F-ADF878630226}">
      <formula1>-9999999999</formula1>
      <formula2>9999999999</formula2>
    </dataValidation>
    <dataValidation type="list" imeMode="halfAlpha" allowBlank="1" showInputMessage="1" showErrorMessage="1" error="リストから選択してください" sqref="O379" xr:uid="{1B7F52DA-0D86-49B1-8453-AC315473F6F9}">
      <formula1>"○,　"</formula1>
    </dataValidation>
    <dataValidation type="whole" imeMode="halfAlpha" allowBlank="1" showInputMessage="1" showErrorMessage="1" error="有効な数字を入力してください。10兆円以上になる場合は、9,999,999,999と入力してください" sqref="T379" xr:uid="{E0361C66-CFF5-4BCE-AD61-7837E6346EF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79:V379" xr:uid="{14B98850-0032-48B4-B225-FDF35A2786D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79:Y379" xr:uid="{B6099381-C272-4E94-AD70-3041967D08B5}">
      <formula1>-9999999999</formula1>
      <formula2>9999999999</formula2>
    </dataValidation>
    <dataValidation type="list" imeMode="halfAlpha" allowBlank="1" showInputMessage="1" showErrorMessage="1" error="リストから選択してください" sqref="O380" xr:uid="{616293D0-71DF-41EE-B309-989CF67B1F20}">
      <formula1>"○,　"</formula1>
    </dataValidation>
    <dataValidation type="whole" imeMode="halfAlpha" allowBlank="1" showInputMessage="1" showErrorMessage="1" error="有効な数字を入力してください。10兆円以上になる場合は、9,999,999,999と入力してください" sqref="T380" xr:uid="{589BAEEE-95D0-4A52-9153-E92D63E9C4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80:V380" xr:uid="{320FBFCB-22F8-426E-8FC5-1AF6F8994F1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80:Y380" xr:uid="{691912B4-CE1A-454C-A37A-C819B58910FC}">
      <formula1>-9999999999</formula1>
      <formula2>9999999999</formula2>
    </dataValidation>
    <dataValidation type="list" imeMode="halfAlpha" allowBlank="1" showInputMessage="1" showErrorMessage="1" error="リストから選択してください" sqref="O381" xr:uid="{853D0849-46FD-4416-8B2B-1D59A8B99169}">
      <formula1>"○,　"</formula1>
    </dataValidation>
    <dataValidation type="whole" imeMode="halfAlpha" allowBlank="1" showInputMessage="1" showErrorMessage="1" error="有効な数字を入力してください。10兆円以上になる場合は、9,999,999,999と入力してください" sqref="T381" xr:uid="{35B1C5A1-B4F5-40A4-9170-ACA155D2E22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81:V381" xr:uid="{DA40112C-D60A-4241-BAA6-DDEC6B0F3E3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81:Y381" xr:uid="{D8561943-C693-47E8-B903-16490642A583}">
      <formula1>-9999999999</formula1>
      <formula2>9999999999</formula2>
    </dataValidation>
    <dataValidation type="list" imeMode="halfAlpha" allowBlank="1" showInputMessage="1" showErrorMessage="1" error="リストから選択してください" sqref="O382" xr:uid="{39A5D892-C0D8-4719-B2F3-F05DB3A5EDAE}">
      <formula1>"○,　"</formula1>
    </dataValidation>
    <dataValidation type="whole" imeMode="halfAlpha" allowBlank="1" showInputMessage="1" showErrorMessage="1" error="有効な数字を入力してください。10兆円以上になる場合は、9,999,999,999と入力してください" sqref="T382" xr:uid="{F08D798F-98AE-4A70-BE86-2493CDA9227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82:V382" xr:uid="{0B58264C-E9B8-4805-BC53-04C9CA8163D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82:Y382" xr:uid="{9054E5C0-08EC-4D00-B8A2-1F68575F4C01}">
      <formula1>-9999999999</formula1>
      <formula2>9999999999</formula2>
    </dataValidation>
    <dataValidation type="list" imeMode="halfAlpha" allowBlank="1" showInputMessage="1" showErrorMessage="1" error="リストから選択してください" sqref="O383" xr:uid="{BF795E30-B1B3-42B3-855E-9E86B99C2BE4}">
      <formula1>"○,　"</formula1>
    </dataValidation>
    <dataValidation type="whole" imeMode="halfAlpha" allowBlank="1" showInputMessage="1" showErrorMessage="1" error="有効な数字を入力してください。10兆円以上になる場合は、9,999,999,999と入力してください" sqref="T383" xr:uid="{559FDD69-A7C5-4AF4-A6F8-3703E4C510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83:V383" xr:uid="{E70018F4-6CDF-4E8F-B884-6993BCBADBC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83:Y383" xr:uid="{B4E3AC67-16D4-4459-AFB0-A24F005DEAD3}">
      <formula1>-9999999999</formula1>
      <formula2>9999999999</formula2>
    </dataValidation>
    <dataValidation type="list" imeMode="halfAlpha" allowBlank="1" showInputMessage="1" showErrorMessage="1" error="リストから選択してください" sqref="J384:J389" xr:uid="{6514F7A4-2A96-444E-B24D-9CBC881BCA54}">
      <formula1>"①,②,③,④,⑤,○,　"</formula1>
    </dataValidation>
    <dataValidation type="list" imeMode="halfAlpha" allowBlank="1" showInputMessage="1" showErrorMessage="1" error="リストから選択してください" sqref="O384" xr:uid="{778DAE06-675B-4CCC-95E1-30A7306F8D78}">
      <formula1>"○,　"</formula1>
    </dataValidation>
    <dataValidation type="whole" imeMode="halfAlpha" allowBlank="1" showInputMessage="1" showErrorMessage="1" error="有効な数字を入力してください。10兆円以上になる場合は、9,999,999,999と入力してください" sqref="T384" xr:uid="{9D118D2D-F055-4105-9D5E-08A1AF894B4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84:V384" xr:uid="{51A518E9-13A1-4D5D-A8F6-E43811E724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84:Y384" xr:uid="{FD89074C-162F-4E75-83E3-80564267BF06}">
      <formula1>-9999999999</formula1>
      <formula2>9999999999</formula2>
    </dataValidation>
    <dataValidation type="list" imeMode="halfAlpha" allowBlank="1" showInputMessage="1" showErrorMessage="1" error="リストから選択してください" sqref="O385" xr:uid="{94909AE1-9DE3-4016-B388-318A6070D485}">
      <formula1>"○,　"</formula1>
    </dataValidation>
    <dataValidation type="whole" imeMode="halfAlpha" allowBlank="1" showInputMessage="1" showErrorMessage="1" error="有効な数字を入力してください。10兆円以上になる場合は、9,999,999,999と入力してください" sqref="T385" xr:uid="{B8E6FBDC-B986-48B4-8120-21FCCC3D819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85:V385" xr:uid="{3FEC4055-65A7-4F20-990A-32C5135F454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85:Y385" xr:uid="{701F69F1-D20B-42C2-8F0E-B2322D6C109D}">
      <formula1>-9999999999</formula1>
      <formula2>9999999999</formula2>
    </dataValidation>
    <dataValidation type="list" imeMode="halfAlpha" allowBlank="1" showInputMessage="1" showErrorMessage="1" error="リストから選択してください" sqref="O386" xr:uid="{C9D6401C-6970-47E8-8737-63334C1015DE}">
      <formula1>"○,　"</formula1>
    </dataValidation>
    <dataValidation type="whole" imeMode="halfAlpha" allowBlank="1" showInputMessage="1" showErrorMessage="1" error="有効な数字を入力してください。10兆円以上になる場合は、9,999,999,999と入力してください" sqref="T386" xr:uid="{2CF9ED5B-7CC8-4666-8025-89E59E39D38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86:V386" xr:uid="{852B9909-9A06-41A1-9220-BF5BA1EE564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86:Y386" xr:uid="{0B08FB70-7975-4D51-B082-EB7D31FC312A}">
      <formula1>-9999999999</formula1>
      <formula2>9999999999</formula2>
    </dataValidation>
    <dataValidation type="list" imeMode="halfAlpha" allowBlank="1" showInputMessage="1" showErrorMessage="1" error="リストから選択してください" sqref="O387" xr:uid="{08752719-EE34-4BA6-8C1D-27D0468D6BB1}">
      <formula1>"○,　"</formula1>
    </dataValidation>
    <dataValidation type="whole" imeMode="halfAlpha" allowBlank="1" showInputMessage="1" showErrorMessage="1" error="有効な数字を入力してください。10兆円以上になる場合は、9,999,999,999と入力してください" sqref="T387" xr:uid="{DA8E75E9-58AD-4BE4-8968-D69FF1A40B9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87:V387" xr:uid="{0D13AE8D-E301-4E45-9B3D-7BE0BA24B3D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87:Y387" xr:uid="{AE60C37C-9EDB-441A-A222-D9961772EFA0}">
      <formula1>-9999999999</formula1>
      <formula2>9999999999</formula2>
    </dataValidation>
    <dataValidation type="list" imeMode="halfAlpha" allowBlank="1" showInputMessage="1" showErrorMessage="1" error="リストから選択してください" sqref="O388" xr:uid="{24373B8C-D95E-4A5C-AD71-81D63F97CB60}">
      <formula1>"○,　"</formula1>
    </dataValidation>
    <dataValidation type="whole" imeMode="halfAlpha" allowBlank="1" showInputMessage="1" showErrorMessage="1" error="有効な数字を入力してください。10兆円以上になる場合は、9,999,999,999と入力してください" sqref="T388" xr:uid="{ED15A041-80DA-4618-A015-AD48904FFC0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88:V388" xr:uid="{F3ABE090-7B88-4A77-98AB-0605AF4D9D8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88:Y388" xr:uid="{22B8E7BC-E464-4F5E-8FEC-416EE2D270DC}">
      <formula1>-9999999999</formula1>
      <formula2>9999999999</formula2>
    </dataValidation>
    <dataValidation type="list" imeMode="halfAlpha" allowBlank="1" showInputMessage="1" showErrorMessage="1" error="リストから選択してください" sqref="O389" xr:uid="{BEF8184D-1DBB-41D0-8B8B-E6B54517B2BD}">
      <formula1>"○,　"</formula1>
    </dataValidation>
    <dataValidation type="whole" imeMode="halfAlpha" allowBlank="1" showInputMessage="1" showErrorMessage="1" error="有効な数字を入力してください。10兆円以上になる場合は、9,999,999,999と入力してください" sqref="T389" xr:uid="{7A54740D-2867-495D-BC03-CCF56648166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89:V389" xr:uid="{68E4FA1F-7984-46F2-81C8-41A5D719DB8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89:Y389" xr:uid="{ACC657D2-64FB-4414-88D4-121637737193}">
      <formula1>-9999999999</formula1>
      <formula2>9999999999</formula2>
    </dataValidation>
    <dataValidation type="list" imeMode="halfAlpha" allowBlank="1" showInputMessage="1" showErrorMessage="1" error="リストから選択してください" sqref="J390:J397" xr:uid="{41CF571D-935C-4E21-A30D-C2AAC9624899}">
      <formula1>"①,②,③,④,⑤,○,　"</formula1>
    </dataValidation>
    <dataValidation type="list" imeMode="halfAlpha" allowBlank="1" showInputMessage="1" showErrorMessage="1" error="リストから選択してください" sqref="O390" xr:uid="{AABE43BC-CE97-479C-BA9D-9DD4790B3C3F}">
      <formula1>"○,　"</formula1>
    </dataValidation>
    <dataValidation type="whole" imeMode="halfAlpha" allowBlank="1" showInputMessage="1" showErrorMessage="1" error="有効な数字を入力してください。10兆円以上になる場合は、9,999,999,999と入力してください" sqref="T390" xr:uid="{6362EFB2-C9FE-427B-88D4-C18D4A39631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90:V390" xr:uid="{12E4B7A3-7FE5-49A2-A13C-9D9B90ADB7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90:Y390" xr:uid="{A035AC9D-B2B5-4154-A52E-EAE522E7BA5D}">
      <formula1>-9999999999</formula1>
      <formula2>9999999999</formula2>
    </dataValidation>
    <dataValidation type="list" imeMode="halfAlpha" allowBlank="1" showInputMessage="1" showErrorMessage="1" error="リストから選択してください" sqref="O391" xr:uid="{22005697-64D5-4C3A-A1DF-38BDE67E69B0}">
      <formula1>"○,　"</formula1>
    </dataValidation>
    <dataValidation type="whole" imeMode="halfAlpha" allowBlank="1" showInputMessage="1" showErrorMessage="1" error="有効な数字を入力してください。10兆円以上になる場合は、9,999,999,999と入力してください" sqref="T391" xr:uid="{D01A5811-D981-4C2C-A12F-283E4EFB425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91:V391" xr:uid="{2B0CDC69-4253-4241-AFBC-0C379FE1CDD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91:Y391" xr:uid="{217C7A1A-761A-42F5-A649-05475F305630}">
      <formula1>-9999999999</formula1>
      <formula2>9999999999</formula2>
    </dataValidation>
    <dataValidation type="list" imeMode="halfAlpha" allowBlank="1" showInputMessage="1" showErrorMessage="1" error="リストから選択してください" sqref="O392" xr:uid="{6226C7C8-8FC9-430B-B42E-73D0E02F42D6}">
      <formula1>"○,　"</formula1>
    </dataValidation>
    <dataValidation type="whole" imeMode="halfAlpha" allowBlank="1" showInputMessage="1" showErrorMessage="1" error="有効な数字を入力してください。10兆円以上になる場合は、9,999,999,999と入力してください" sqref="T392" xr:uid="{642F5D0A-B67C-40AE-BFFF-0423535591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92:V392" xr:uid="{B21EBC48-9F60-47C3-92EE-CCAEAA5DA0C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92:Y392" xr:uid="{CE46A692-047C-49CD-81AA-FDE4E1C7E086}">
      <formula1>-9999999999</formula1>
      <formula2>9999999999</formula2>
    </dataValidation>
    <dataValidation type="list" imeMode="halfAlpha" allowBlank="1" showInputMessage="1" showErrorMessage="1" error="リストから選択してください" sqref="O393" xr:uid="{A253E0EF-CCE7-489D-8BCF-F799046EA9D8}">
      <formula1>"○,　"</formula1>
    </dataValidation>
    <dataValidation type="whole" imeMode="halfAlpha" allowBlank="1" showInputMessage="1" showErrorMessage="1" error="有効な数字を入力してください。10兆円以上になる場合は、9,999,999,999と入力してください" sqref="T393" xr:uid="{D2409ED0-50BB-4AA4-853E-69297C38613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93:V393" xr:uid="{B776452A-37B2-4C0E-8893-FDD0C7F479A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93:Y393" xr:uid="{C56DC7CD-35A1-4AD8-82C5-C245FF528512}">
      <formula1>-9999999999</formula1>
      <formula2>9999999999</formula2>
    </dataValidation>
    <dataValidation type="list" imeMode="halfAlpha" allowBlank="1" showInputMessage="1" showErrorMessage="1" error="リストから選択してください" sqref="O394" xr:uid="{B5764497-E05C-4114-886A-3F14A2653BB5}">
      <formula1>"○,　"</formula1>
    </dataValidation>
    <dataValidation type="whole" imeMode="halfAlpha" allowBlank="1" showInputMessage="1" showErrorMessage="1" error="有効な数字を入力してください。10兆円以上になる場合は、9,999,999,999と入力してください" sqref="T394" xr:uid="{6F05EFD3-D457-4164-9744-F1A12379C8E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94:V394" xr:uid="{17B33837-4742-43DA-8C9A-B605A5AE539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94:Y394" xr:uid="{76A1EB2B-5F27-400F-BB4E-8B55251575D2}">
      <formula1>-9999999999</formula1>
      <formula2>9999999999</formula2>
    </dataValidation>
    <dataValidation type="list" imeMode="halfAlpha" allowBlank="1" showInputMessage="1" showErrorMessage="1" error="リストから選択してください" sqref="O395" xr:uid="{8B63C93F-862B-4FBA-A72E-383E627B2C7D}">
      <formula1>"○,　"</formula1>
    </dataValidation>
    <dataValidation type="whole" imeMode="halfAlpha" allowBlank="1" showInputMessage="1" showErrorMessage="1" error="有効な数字を入力してください。10兆円以上になる場合は、9,999,999,999と入力してください" sqref="T395" xr:uid="{0F503B1D-59A5-468A-AF86-36A16B21135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95:V395" xr:uid="{A7FCE680-DE5F-44E6-B457-9D0B9807601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95:Y395" xr:uid="{561241ED-E8E3-41E2-A395-E6430FCA04CC}">
      <formula1>-9999999999</formula1>
      <formula2>9999999999</formula2>
    </dataValidation>
    <dataValidation type="list" imeMode="halfAlpha" allowBlank="1" showInputMessage="1" showErrorMessage="1" error="リストから選択してください" sqref="O396" xr:uid="{C7D415D3-F863-4FA0-834D-AE2741F7AFB4}">
      <formula1>"○,　"</formula1>
    </dataValidation>
    <dataValidation type="whole" imeMode="halfAlpha" allowBlank="1" showInputMessage="1" showErrorMessage="1" error="有効な数字を入力してください。10兆円以上になる場合は、9,999,999,999と入力してください" sqref="T396" xr:uid="{9C0B310A-B330-404C-AF18-58FA8BC6275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96:V396" xr:uid="{2A2411A6-9B04-4AA4-95EE-512D8C7A8F3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96:Y396" xr:uid="{48E0745F-DA97-41B7-A778-32E1C39B8C66}">
      <formula1>-9999999999</formula1>
      <formula2>9999999999</formula2>
    </dataValidation>
    <dataValidation type="list" imeMode="halfAlpha" allowBlank="1" showInputMessage="1" showErrorMessage="1" error="リストから選択してください" sqref="O397" xr:uid="{C314C88D-83E6-4825-9F29-66A5DF5B83A7}">
      <formula1>"○,　"</formula1>
    </dataValidation>
    <dataValidation type="whole" imeMode="halfAlpha" allowBlank="1" showInputMessage="1" showErrorMessage="1" error="有効な数字を入力してください。10兆円以上になる場合は、9,999,999,999と入力してください" sqref="T397" xr:uid="{F99341CA-FFB6-412C-A243-CB022EDA4A0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97:V397" xr:uid="{87D6D158-5BFB-4D83-AA5C-3DF5DF8FDCB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97:Y397" xr:uid="{BB67741D-9FB3-4195-8BAE-820788F056FE}">
      <formula1>-9999999999</formula1>
      <formula2>9999999999</formula2>
    </dataValidation>
    <dataValidation type="list" imeMode="halfAlpha" allowBlank="1" showInputMessage="1" showErrorMessage="1" error="リストから選択してください" sqref="J398:J404" xr:uid="{8F267915-797B-44D7-BC2B-BDCD7D18BD3C}">
      <formula1>"①,②,③,④,⑤,○,　"</formula1>
    </dataValidation>
    <dataValidation type="list" imeMode="halfAlpha" allowBlank="1" showInputMessage="1" showErrorMessage="1" error="リストから選択してください" sqref="O398" xr:uid="{893AAC9B-EC72-4F29-9B25-A85F80F071E4}">
      <formula1>"○,　"</formula1>
    </dataValidation>
    <dataValidation type="whole" imeMode="halfAlpha" allowBlank="1" showInputMessage="1" showErrorMessage="1" error="有効な数字を入力してください。10兆円以上になる場合は、9,999,999,999と入力してください" sqref="T398" xr:uid="{69EF4AAD-C067-4CC5-856B-D3F8DC6ACE3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98:V398" xr:uid="{9F87B05A-8B10-4784-937D-88B66890047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98:Y398" xr:uid="{A59D454B-57AF-4EF0-9DF0-28FB95C55582}">
      <formula1>-9999999999</formula1>
      <formula2>9999999999</formula2>
    </dataValidation>
    <dataValidation type="list" imeMode="halfAlpha" allowBlank="1" showInputMessage="1" showErrorMessage="1" error="リストから選択してください" sqref="O399" xr:uid="{61280B93-66D9-4BBB-8CFF-56689E604A90}">
      <formula1>"○,　"</formula1>
    </dataValidation>
    <dataValidation type="whole" imeMode="halfAlpha" allowBlank="1" showInputMessage="1" showErrorMessage="1" error="有効な数字を入力してください。10兆円以上になる場合は、9,999,999,999と入力してください" sqref="T399" xr:uid="{59996109-03D9-4395-B907-C62F4CF40C0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99:V399" xr:uid="{1C011787-1A65-43DD-8E8D-FC0F0045D94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399:Y399" xr:uid="{F4681905-140D-46FA-8A9A-E257EC53FDC3}">
      <formula1>-9999999999</formula1>
      <formula2>9999999999</formula2>
    </dataValidation>
    <dataValidation type="list" imeMode="halfAlpha" allowBlank="1" showInputMessage="1" showErrorMessage="1" error="リストから選択してください" sqref="O400" xr:uid="{88D24FC4-FDE7-4C13-857A-5077AB5E3A52}">
      <formula1>"○,　"</formula1>
    </dataValidation>
    <dataValidation type="whole" imeMode="halfAlpha" allowBlank="1" showInputMessage="1" showErrorMessage="1" error="有効な数字を入力してください。10兆円以上になる場合は、9,999,999,999と入力してください" sqref="T400" xr:uid="{73DB5E00-8F08-4C14-91C1-1D7FF8789FA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00:V400" xr:uid="{74DC212F-7B88-4FE6-9947-3A5FE36AEA2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00:Y400" xr:uid="{92422FA9-A562-4813-B049-484D0EB4A0DF}">
      <formula1>-9999999999</formula1>
      <formula2>9999999999</formula2>
    </dataValidation>
    <dataValidation type="list" imeMode="halfAlpha" allowBlank="1" showInputMessage="1" showErrorMessage="1" error="リストから選択してください" sqref="O401" xr:uid="{6B3F0E11-DB5D-46BA-92E9-B9E6034D92BB}">
      <formula1>"○,　"</formula1>
    </dataValidation>
    <dataValidation type="whole" imeMode="halfAlpha" allowBlank="1" showInputMessage="1" showErrorMessage="1" error="有効な数字を入力してください。10兆円以上になる場合は、9,999,999,999と入力してください" sqref="T401" xr:uid="{ACEBE447-FD93-4592-ABA5-F6DB741361C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01:V401" xr:uid="{B6EF55AF-DDEC-4198-A23D-3E233AFC5DE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01:Y401" xr:uid="{77669429-F723-4481-B2C5-4B7AD012C324}">
      <formula1>-9999999999</formula1>
      <formula2>9999999999</formula2>
    </dataValidation>
    <dataValidation type="list" imeMode="halfAlpha" allowBlank="1" showInputMessage="1" showErrorMessage="1" error="リストから選択してください" sqref="O402" xr:uid="{E5DB1BB0-34AC-482D-8C95-A61FDEED12C0}">
      <formula1>"○,　"</formula1>
    </dataValidation>
    <dataValidation type="whole" imeMode="halfAlpha" allowBlank="1" showInputMessage="1" showErrorMessage="1" error="有効な数字を入力してください。10兆円以上になる場合は、9,999,999,999と入力してください" sqref="T402" xr:uid="{4C0E2E6F-DFC1-42FC-9B5D-91C6FD2EA9C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02:V402" xr:uid="{DEE817B1-05EB-4765-B9E1-56207FB1B6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02:Y402" xr:uid="{578FC2AB-3C5C-4BE0-8ED0-D9833BF64C7B}">
      <formula1>-9999999999</formula1>
      <formula2>9999999999</formula2>
    </dataValidation>
    <dataValidation type="list" imeMode="halfAlpha" allowBlank="1" showInputMessage="1" showErrorMessage="1" error="リストから選択してください" sqref="O403" xr:uid="{E34826DE-E109-4F50-B2DA-F488BEFCE239}">
      <formula1>"○,　"</formula1>
    </dataValidation>
    <dataValidation type="whole" imeMode="halfAlpha" allowBlank="1" showInputMessage="1" showErrorMessage="1" error="有効な数字を入力してください。10兆円以上になる場合は、9,999,999,999と入力してください" sqref="T403" xr:uid="{1D58F69A-D1A6-460A-A046-201FEDA4965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03:V403" xr:uid="{2A048186-5E83-4776-9FD2-23BC77336FE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03:Y403" xr:uid="{76611F19-931B-42C3-AA8C-1F1DE707AFD4}">
      <formula1>-9999999999</formula1>
      <formula2>9999999999</formula2>
    </dataValidation>
    <dataValidation type="list" imeMode="halfAlpha" allowBlank="1" showInputMessage="1" showErrorMessage="1" error="リストから選択してください" sqref="O404" xr:uid="{65F9CC5B-7987-4886-9B0A-A8BA60CC2F3B}">
      <formula1>"○,　"</formula1>
    </dataValidation>
    <dataValidation type="whole" imeMode="halfAlpha" allowBlank="1" showInputMessage="1" showErrorMessage="1" error="有効な数字を入力してください。10兆円以上になる場合は、9,999,999,999と入力してください" sqref="T404" xr:uid="{901F371C-4085-4CE1-A9AD-8C4FAAC170F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04:V404" xr:uid="{462297A3-6EE2-4893-A05A-35EFA0DD53A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04:Y404" xr:uid="{EED4A4C2-0E04-43E0-9512-14BEBB03523E}">
      <formula1>-9999999999</formula1>
      <formula2>9999999999</formula2>
    </dataValidation>
    <dataValidation type="list" imeMode="halfAlpha" allowBlank="1" showInputMessage="1" showErrorMessage="1" error="リストから選択してください" sqref="J405:J408" xr:uid="{26AB3DFE-FEE7-4E74-B152-A903C3341D52}">
      <formula1>"①,②,③,④,⑤,○,　"</formula1>
    </dataValidation>
    <dataValidation type="list" imeMode="halfAlpha" allowBlank="1" showInputMessage="1" showErrorMessage="1" error="リストから選択してください" sqref="O405" xr:uid="{86AC17CB-FC8F-46A7-B63B-ABB556373564}">
      <formula1>"○,　"</formula1>
    </dataValidation>
    <dataValidation type="whole" imeMode="halfAlpha" allowBlank="1" showInputMessage="1" showErrorMessage="1" error="有効な数字を入力してください。10兆円以上になる場合は、9,999,999,999と入力してください" sqref="T405" xr:uid="{BA85141D-679B-4511-B959-019D27D8943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05:V405" xr:uid="{D8EC8BD9-DD8C-418A-8B8C-5116315473B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05:Y405" xr:uid="{7D381A07-32EE-4980-8422-317436CE01C8}">
      <formula1>-9999999999</formula1>
      <formula2>9999999999</formula2>
    </dataValidation>
    <dataValidation type="list" imeMode="halfAlpha" allowBlank="1" showInputMessage="1" showErrorMessage="1" error="リストから選択してください" sqref="O406" xr:uid="{EC65A702-C5B7-4EE0-85E6-E37B071A5863}">
      <formula1>"○,　"</formula1>
    </dataValidation>
    <dataValidation type="whole" imeMode="halfAlpha" allowBlank="1" showInputMessage="1" showErrorMessage="1" error="有効な数字を入力してください。10兆円以上になる場合は、9,999,999,999と入力してください" sqref="T406" xr:uid="{25545C27-2A55-4D79-B7A4-D868045D09D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06:V406" xr:uid="{59E3C852-8CA1-470E-BE7E-9B4E6B51709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06:Y406" xr:uid="{3586B414-AC54-401E-B9C5-72F8224650FF}">
      <formula1>-9999999999</formula1>
      <formula2>9999999999</formula2>
    </dataValidation>
    <dataValidation type="list" imeMode="halfAlpha" allowBlank="1" showInputMessage="1" showErrorMessage="1" error="リストから選択してください" sqref="O407" xr:uid="{31B5C03E-F8EB-49FB-A832-B62FA0C09730}">
      <formula1>"○,　"</formula1>
    </dataValidation>
    <dataValidation type="whole" imeMode="halfAlpha" allowBlank="1" showInputMessage="1" showErrorMessage="1" error="有効な数字を入力してください。10兆円以上になる場合は、9,999,999,999と入力してください" sqref="T407" xr:uid="{BB668BD7-332B-4761-8B53-2DBBD87F879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07:V407" xr:uid="{942A9DC8-47D4-4D10-A783-BD120BB404B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07:Y407" xr:uid="{ACF4E09C-8C3F-4923-915B-D51FE308E441}">
      <formula1>-9999999999</formula1>
      <formula2>9999999999</formula2>
    </dataValidation>
    <dataValidation type="list" imeMode="halfAlpha" allowBlank="1" showInputMessage="1" showErrorMessage="1" error="リストから選択してください" sqref="O408" xr:uid="{491CF79C-06E0-4ADE-B659-5AB60653A642}">
      <formula1>"○,　"</formula1>
    </dataValidation>
    <dataValidation type="whole" imeMode="halfAlpha" allowBlank="1" showInputMessage="1" showErrorMessage="1" error="有効な数字を入力してください。10兆円以上になる場合は、9,999,999,999と入力してください" sqref="T408" xr:uid="{764E8492-5B0E-46F7-B087-3FD356BF15B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08:V408" xr:uid="{5B11079F-0869-48B6-A9BF-CBA233B22D0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08:Y408" xr:uid="{2D4A6A05-8D6F-4FB6-AEC0-370E130FF653}">
      <formula1>-9999999999</formula1>
      <formula2>9999999999</formula2>
    </dataValidation>
    <dataValidation type="list" imeMode="halfAlpha" allowBlank="1" showInputMessage="1" showErrorMessage="1" error="リストから選択してください" sqref="J409:J415" xr:uid="{78EF5B31-1242-49C2-BDA9-BF5914D863D7}">
      <formula1>"①,②,③,④,⑤,○,　"</formula1>
    </dataValidation>
    <dataValidation type="list" imeMode="halfAlpha" allowBlank="1" showInputMessage="1" showErrorMessage="1" error="リストから選択してください" sqref="O409" xr:uid="{539D94FC-2B1D-408D-9BCB-5CFC82D07D08}">
      <formula1>"○,　"</formula1>
    </dataValidation>
    <dataValidation type="whole" imeMode="halfAlpha" allowBlank="1" showInputMessage="1" showErrorMessage="1" error="有効な数字を入力してください。10兆円以上になる場合は、9,999,999,999と入力してください" sqref="T409" xr:uid="{5744490A-B50A-4CA2-BCA7-026A4C3F296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09:V409" xr:uid="{09432992-1C80-44C5-8CE7-0E7E68D1E9B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09:Y409" xr:uid="{036FD73F-B420-4520-8262-F0946FC071B7}">
      <formula1>-9999999999</formula1>
      <formula2>9999999999</formula2>
    </dataValidation>
    <dataValidation type="list" imeMode="halfAlpha" allowBlank="1" showInputMessage="1" showErrorMessage="1" error="リストから選択してください" sqref="O410" xr:uid="{211932C8-6190-4926-B0D9-F62E05677827}">
      <formula1>"○,　"</formula1>
    </dataValidation>
    <dataValidation type="whole" imeMode="halfAlpha" allowBlank="1" showInputMessage="1" showErrorMessage="1" error="有効な数字を入力してください。10兆円以上になる場合は、9,999,999,999と入力してください" sqref="T410" xr:uid="{5B548F2D-76C6-48B8-B103-327A394A8FA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10:V410" xr:uid="{40CF6B65-BF70-4555-8261-4DD0B275D9C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10:Y410" xr:uid="{A75C6082-8FE7-4A05-AAC3-2D2A443CC429}">
      <formula1>-9999999999</formula1>
      <formula2>9999999999</formula2>
    </dataValidation>
    <dataValidation type="list" imeMode="halfAlpha" allowBlank="1" showInputMessage="1" showErrorMessage="1" error="リストから選択してください" sqref="O411" xr:uid="{57EF6B35-85BB-4942-BCE8-AD9E1FF02DC9}">
      <formula1>"○,　"</formula1>
    </dataValidation>
    <dataValidation type="whole" imeMode="halfAlpha" allowBlank="1" showInputMessage="1" showErrorMessage="1" error="有効な数字を入力してください。10兆円以上になる場合は、9,999,999,999と入力してください" sqref="T411" xr:uid="{648B8C3C-8747-4DD7-B1CF-B50A08AA920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11:V411" xr:uid="{E41A8B60-8F7A-4534-BE56-257DDBE2339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11:Y411" xr:uid="{21CD1C4D-C944-4A65-B396-EE30E3EE33D4}">
      <formula1>-9999999999</formula1>
      <formula2>9999999999</formula2>
    </dataValidation>
    <dataValidation type="list" imeMode="halfAlpha" allowBlank="1" showInputMessage="1" showErrorMessage="1" error="リストから選択してください" sqref="O412" xr:uid="{60B96888-4406-4BED-A404-AD7680165F31}">
      <formula1>"○,　"</formula1>
    </dataValidation>
    <dataValidation type="whole" imeMode="halfAlpha" allowBlank="1" showInputMessage="1" showErrorMessage="1" error="有効な数字を入力してください。10兆円以上になる場合は、9,999,999,999と入力してください" sqref="T412" xr:uid="{F7E9D4CA-EB8A-4FF4-ACC0-344B5F36D24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12:V412" xr:uid="{2914AEEC-6A31-40A4-A065-24414E69BE0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12:Y412" xr:uid="{50028E0C-5356-4473-BDEB-7D853DD32148}">
      <formula1>-9999999999</formula1>
      <formula2>9999999999</formula2>
    </dataValidation>
    <dataValidation type="list" imeMode="halfAlpha" allowBlank="1" showInputMessage="1" showErrorMessage="1" error="リストから選択してください" sqref="O413" xr:uid="{DE41EA2B-CFAC-4E71-9567-61CE498C9107}">
      <formula1>"○,　"</formula1>
    </dataValidation>
    <dataValidation type="whole" imeMode="halfAlpha" allowBlank="1" showInputMessage="1" showErrorMessage="1" error="有効な数字を入力してください。10兆円以上になる場合は、9,999,999,999と入力してください" sqref="T413" xr:uid="{A7815588-71CD-44E8-B054-78568D4FC3E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13:V413" xr:uid="{AE00D1BB-585B-46D1-AE49-EB5EE40876A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13:Y413" xr:uid="{48DD3134-7D81-4DC1-B3B0-C55C67EB379B}">
      <formula1>-9999999999</formula1>
      <formula2>9999999999</formula2>
    </dataValidation>
    <dataValidation type="list" imeMode="halfAlpha" allowBlank="1" showInputMessage="1" showErrorMessage="1" error="リストから選択してください" sqref="O414" xr:uid="{ED374418-2DC7-4E63-BF69-3DAEA2AA80A1}">
      <formula1>"○,　"</formula1>
    </dataValidation>
    <dataValidation type="whole" imeMode="halfAlpha" allowBlank="1" showInputMessage="1" showErrorMessage="1" error="有効な数字を入力してください。10兆円以上になる場合は、9,999,999,999と入力してください" sqref="T414" xr:uid="{CB09339B-9D89-4111-8C7D-36D82C7855D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14:V414" xr:uid="{988D4E56-6CFB-42BE-AF29-2BAE14247A8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14:Y414" xr:uid="{FCFA7C2A-AFA7-4E8B-9BEC-2CEA917BDBAD}">
      <formula1>-9999999999</formula1>
      <formula2>9999999999</formula2>
    </dataValidation>
    <dataValidation type="list" imeMode="halfAlpha" allowBlank="1" showInputMessage="1" showErrorMessage="1" error="リストから選択してください" sqref="O415" xr:uid="{ADF914AE-8AE4-4979-88FA-8CEFF990D077}">
      <formula1>"○,　"</formula1>
    </dataValidation>
    <dataValidation type="whole" imeMode="halfAlpha" allowBlank="1" showInputMessage="1" showErrorMessage="1" error="有効な数字を入力してください。10兆円以上になる場合は、9,999,999,999と入力してください" sqref="T415" xr:uid="{7B70FAB4-FA2E-49C4-8798-B53585288C9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15:V415" xr:uid="{D4415163-4F71-485A-A98D-2FE3823BA61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15:Y415" xr:uid="{8E7C877D-9019-40AC-8E9E-01EAE5D178CC}">
      <formula1>-9999999999</formula1>
      <formula2>9999999999</formula2>
    </dataValidation>
    <dataValidation type="list" imeMode="halfAlpha" allowBlank="1" showInputMessage="1" showErrorMessage="1" error="リストから選択してください" sqref="J416" xr:uid="{2C0E06EE-E422-4BFC-84B1-5D6DCA36C3F6}">
      <formula1>"①,②,③,④,⑤,○,　"</formula1>
    </dataValidation>
    <dataValidation type="list" imeMode="halfAlpha" allowBlank="1" showInputMessage="1" showErrorMessage="1" error="リストから選択してください" sqref="O416" xr:uid="{40D40368-2229-4B63-A71D-AEC0B835DEFB}">
      <formula1>"○,　"</formula1>
    </dataValidation>
    <dataValidation type="whole" imeMode="halfAlpha" allowBlank="1" showInputMessage="1" showErrorMessage="1" error="有効な数字を入力してください。10兆円以上になる場合は、9,999,999,999と入力してください" sqref="T416" xr:uid="{6AB578A1-BD28-484E-83D2-747F65D4637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16:V416" xr:uid="{7A9F1B0B-3169-4606-BAB5-E52D9621FC3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16:Y416" xr:uid="{4FA4D452-0586-4EAD-B711-C90826496C39}">
      <formula1>-9999999999</formula1>
      <formula2>9999999999</formula2>
    </dataValidation>
    <dataValidation type="list" imeMode="halfAlpha" allowBlank="1" showInputMessage="1" showErrorMessage="1" error="リストから選択してください" sqref="J421:J429" xr:uid="{11E6409F-DC8C-4A50-A92D-C38551B22163}">
      <formula1>"①,②,③,④,⑤,○,　"</formula1>
    </dataValidation>
    <dataValidation type="list" imeMode="halfAlpha" allowBlank="1" showInputMessage="1" showErrorMessage="1" error="リストから選択してください" sqref="O421" xr:uid="{29180A7F-C9AB-4458-9CE7-5A7F9B56C2F0}">
      <formula1>"○,　"</formula1>
    </dataValidation>
    <dataValidation type="whole" imeMode="halfAlpha" allowBlank="1" showInputMessage="1" showErrorMessage="1" error="有効な数字を入力してください。10兆円以上になる場合は、9,999,999,999と入力してください" sqref="T421" xr:uid="{27212A78-799E-42E4-B0A3-D6D2079580C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21:V421" xr:uid="{414FDA41-FA7E-4DE2-A202-61FA1F57381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21:Y421" xr:uid="{17B08684-E84D-4626-AFCB-A2C381BFAF6C}">
      <formula1>-9999999999</formula1>
      <formula2>9999999999</formula2>
    </dataValidation>
    <dataValidation type="list" imeMode="halfAlpha" allowBlank="1" showInputMessage="1" showErrorMessage="1" error="リストから選択してください" sqref="O422" xr:uid="{DDD4EE93-C0CA-46E6-B5BE-34197BE4D0D5}">
      <formula1>"○,　"</formula1>
    </dataValidation>
    <dataValidation type="whole" imeMode="halfAlpha" allowBlank="1" showInputMessage="1" showErrorMessage="1" error="有効な数字を入力してください。10兆円以上になる場合は、9,999,999,999と入力してください" sqref="T422" xr:uid="{ACAA72B4-A8F2-4A5D-B4BE-756FB871758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22:V422" xr:uid="{12E43433-CA0F-4E3D-8358-8E3331BE9BA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22:Y422" xr:uid="{25538879-4CD1-4D1E-BBC5-F9C390F906A7}">
      <formula1>-9999999999</formula1>
      <formula2>9999999999</formula2>
    </dataValidation>
    <dataValidation type="list" imeMode="halfAlpha" allowBlank="1" showInputMessage="1" showErrorMessage="1" error="リストから選択してください" sqref="O423" xr:uid="{F38B989A-5824-4823-B1CB-BBE43A71E0D6}">
      <formula1>"○,　"</formula1>
    </dataValidation>
    <dataValidation type="whole" imeMode="halfAlpha" allowBlank="1" showInputMessage="1" showErrorMessage="1" error="有効な数字を入力してください。10兆円以上になる場合は、9,999,999,999と入力してください" sqref="T423" xr:uid="{F8682A27-8D6E-46BB-BAD7-300A6F9065C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23:V423" xr:uid="{DD1A6091-799A-4F1B-9FD8-920EA1C8D4C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23:Y423" xr:uid="{9C1F3840-1929-4DEE-83AD-517604F445AA}">
      <formula1>-9999999999</formula1>
      <formula2>9999999999</formula2>
    </dataValidation>
    <dataValidation type="list" imeMode="halfAlpha" allowBlank="1" showInputMessage="1" showErrorMessage="1" error="リストから選択してください" sqref="O424" xr:uid="{B0F9179F-3EB9-46BC-9087-08AFD0DA721F}">
      <formula1>"○,　"</formula1>
    </dataValidation>
    <dataValidation type="whole" imeMode="halfAlpha" allowBlank="1" showInputMessage="1" showErrorMessage="1" error="有効な数字を入力してください。10兆円以上になる場合は、9,999,999,999と入力してください" sqref="T424" xr:uid="{F445F97C-FF5B-472D-988E-4F60A148052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24:V424" xr:uid="{AC706B35-7164-4AA5-A12C-0A9AC7498E4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24:Y424" xr:uid="{F689F0EC-5596-4977-B46C-137B0B7E8B62}">
      <formula1>-9999999999</formula1>
      <formula2>9999999999</formula2>
    </dataValidation>
    <dataValidation type="list" imeMode="halfAlpha" allowBlank="1" showInputMessage="1" showErrorMessage="1" error="リストから選択してください" sqref="O425" xr:uid="{86E07CEF-8D2D-4FE9-8FDF-4D45EAA4F485}">
      <formula1>"○,　"</formula1>
    </dataValidation>
    <dataValidation type="whole" imeMode="halfAlpha" allowBlank="1" showInputMessage="1" showErrorMessage="1" error="有効な数字を入力してください。10兆円以上になる場合は、9,999,999,999と入力してください" sqref="T425" xr:uid="{36576540-8CC9-414C-B604-F9AA5351A2B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25:V425" xr:uid="{4DF80289-B9F8-407D-A048-FAE85382F85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25:Y425" xr:uid="{D47E1CA1-4533-4D39-B189-31A72A9E4D40}">
      <formula1>-9999999999</formula1>
      <formula2>9999999999</formula2>
    </dataValidation>
    <dataValidation type="list" imeMode="halfAlpha" allowBlank="1" showInputMessage="1" showErrorMessage="1" error="リストから選択してください" sqref="O426" xr:uid="{BAFE932B-A240-444A-9664-390042699DF1}">
      <formula1>"○,　"</formula1>
    </dataValidation>
    <dataValidation type="whole" imeMode="halfAlpha" allowBlank="1" showInputMessage="1" showErrorMessage="1" error="有効な数字を入力してください。10兆円以上になる場合は、9,999,999,999と入力してください" sqref="T426" xr:uid="{C1E4C3D5-9E95-4DED-A06A-C65C6DB80B1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26:V426" xr:uid="{8F306E71-83DC-4AF0-84E0-3B1DC487F98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26:Y426" xr:uid="{1CF4129C-2B18-4761-8178-C16CB21C0308}">
      <formula1>-9999999999</formula1>
      <formula2>9999999999</formula2>
    </dataValidation>
    <dataValidation type="list" imeMode="halfAlpha" allowBlank="1" showInputMessage="1" showErrorMessage="1" error="リストから選択してください" sqref="O427" xr:uid="{E1F84E3A-B001-4A2D-9E8B-1C574B2995C4}">
      <formula1>"○,　"</formula1>
    </dataValidation>
    <dataValidation type="whole" imeMode="halfAlpha" allowBlank="1" showInputMessage="1" showErrorMessage="1" error="有効な数字を入力してください。10兆円以上になる場合は、9,999,999,999と入力してください" sqref="T427" xr:uid="{1A8BC628-C3E7-4DBC-A607-C78E07720B0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27:V427" xr:uid="{51A7C669-A7CB-45C0-95B3-70AA632873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27:Y427" xr:uid="{B539015E-722B-4812-B753-602D132A6F7A}">
      <formula1>-9999999999</formula1>
      <formula2>9999999999</formula2>
    </dataValidation>
    <dataValidation type="list" imeMode="halfAlpha" allowBlank="1" showInputMessage="1" showErrorMessage="1" error="リストから選択してください" sqref="O428" xr:uid="{3C145961-65EB-42A5-8B1F-6E9A429B1E13}">
      <formula1>"○,　"</formula1>
    </dataValidation>
    <dataValidation type="whole" imeMode="halfAlpha" allowBlank="1" showInputMessage="1" showErrorMessage="1" error="有効な数字を入力してください。10兆円以上になる場合は、9,999,999,999と入力してください" sqref="T428" xr:uid="{7C83AF7D-941E-48F4-BB5E-4CEFE936EE8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28:V428" xr:uid="{BA1C83FA-E737-4011-8C52-AB0ED2B5441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28:Y428" xr:uid="{F565FBD3-222F-49F8-90F5-5C0D6FEF08B5}">
      <formula1>-9999999999</formula1>
      <formula2>9999999999</formula2>
    </dataValidation>
    <dataValidation type="list" imeMode="halfAlpha" allowBlank="1" showInputMessage="1" showErrorMessage="1" error="リストから選択してください" sqref="O429" xr:uid="{3F31F6DB-124C-40A1-886A-03B85EF752D8}">
      <formula1>"○,　"</formula1>
    </dataValidation>
    <dataValidation type="whole" imeMode="halfAlpha" allowBlank="1" showInputMessage="1" showErrorMessage="1" error="有効な数字を入力してください。10兆円以上になる場合は、9,999,999,999と入力してください" sqref="T429" xr:uid="{3DC639D6-38A0-4417-A87B-DBC7774BAE7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29:V429" xr:uid="{A9C67203-DCBF-49EA-8F4F-470DE5E3209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29:Y429" xr:uid="{BDF72740-4ED1-44E7-8FEF-BAA2FB4DBE1A}">
      <formula1>-9999999999</formula1>
      <formula2>9999999999</formula2>
    </dataValidation>
    <dataValidation type="list" imeMode="halfAlpha" allowBlank="1" showInputMessage="1" showErrorMessage="1" error="リストから選択してください" sqref="J430:J433" xr:uid="{9128F607-ACA6-4767-B714-FAE90AA934B9}">
      <formula1>"①,②,③,④,⑤,○,　"</formula1>
    </dataValidation>
    <dataValidation type="list" imeMode="halfAlpha" allowBlank="1" showInputMessage="1" showErrorMessage="1" error="リストから選択してください" sqref="O430" xr:uid="{55B39A0B-DF8D-4182-AA18-E0E93D7F0438}">
      <formula1>"○,　"</formula1>
    </dataValidation>
    <dataValidation type="whole" imeMode="halfAlpha" allowBlank="1" showInputMessage="1" showErrorMessage="1" error="有効な数字を入力してください。10兆円以上になる場合は、9,999,999,999と入力してください" sqref="T430" xr:uid="{B287F870-FA6D-489B-A2A2-537AB68D99B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30:V430" xr:uid="{A72BD32A-F302-4072-BBC1-5D55F73FD5E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30:Y430" xr:uid="{DD2F2174-34F1-48DE-8B5B-32BC5F77187F}">
      <formula1>-9999999999</formula1>
      <formula2>9999999999</formula2>
    </dataValidation>
    <dataValidation type="list" imeMode="halfAlpha" allowBlank="1" showInputMessage="1" showErrorMessage="1" error="リストから選択してください" sqref="O431" xr:uid="{AD895D76-7406-4C56-B3D4-47C0EBD6AE9A}">
      <formula1>"○,　"</formula1>
    </dataValidation>
    <dataValidation type="whole" imeMode="halfAlpha" allowBlank="1" showInputMessage="1" showErrorMessage="1" error="有効な数字を入力してください。10兆円以上になる場合は、9,999,999,999と入力してください" sqref="T431" xr:uid="{90CA4893-114D-4B74-9893-9EC537DD125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31:V431" xr:uid="{CCB1C933-8D9A-4A4F-87F2-72D17FCEB20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31:Y431" xr:uid="{47ADAA88-220B-4781-A139-90552B37B58E}">
      <formula1>-9999999999</formula1>
      <formula2>9999999999</formula2>
    </dataValidation>
    <dataValidation type="list" imeMode="halfAlpha" allowBlank="1" showInputMessage="1" showErrorMessage="1" error="リストから選択してください" sqref="O432" xr:uid="{7283AFCA-D327-4C68-8B5A-1323BB4E726A}">
      <formula1>"○,　"</formula1>
    </dataValidation>
    <dataValidation type="whole" imeMode="halfAlpha" allowBlank="1" showInputMessage="1" showErrorMessage="1" error="有効な数字を入力してください。10兆円以上になる場合は、9,999,999,999と入力してください" sqref="T432" xr:uid="{1D4758C8-FECC-4935-834B-7D20DD59A6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32:V432" xr:uid="{EB54C63A-58A4-4FEC-A7B4-85E6A0F2DC3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32:Y432" xr:uid="{4B639D78-4AF7-4027-AD71-78EABAC63CDD}">
      <formula1>-9999999999</formula1>
      <formula2>9999999999</formula2>
    </dataValidation>
    <dataValidation type="list" imeMode="halfAlpha" allowBlank="1" showInputMessage="1" showErrorMessage="1" error="リストから選択してください" sqref="O433" xr:uid="{ED589D80-2171-4BEB-9045-256024D5F4AC}">
      <formula1>"○,　"</formula1>
    </dataValidation>
    <dataValidation type="whole" imeMode="halfAlpha" allowBlank="1" showInputMessage="1" showErrorMessage="1" error="有効な数字を入力してください。10兆円以上になる場合は、9,999,999,999と入力してください" sqref="T433" xr:uid="{F9B16ECB-FE3E-4315-A55F-BF19FC149EE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33:V433" xr:uid="{16302BF9-E4FE-4A63-B100-43099A28495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33:Y433" xr:uid="{59357A46-556D-4C2D-BE17-C59A13334F5C}">
      <formula1>-9999999999</formula1>
      <formula2>9999999999</formula2>
    </dataValidation>
    <dataValidation type="list" imeMode="halfAlpha" allowBlank="1" showInputMessage="1" showErrorMessage="1" error="リストから選択してください" sqref="J434:J437" xr:uid="{B42D6C65-EB40-4A81-95F7-8716E4627AC3}">
      <formula1>"①,②,③,④,⑤,○,　"</formula1>
    </dataValidation>
    <dataValidation type="list" imeMode="halfAlpha" allowBlank="1" showInputMessage="1" showErrorMessage="1" error="リストから選択してください" sqref="O434" xr:uid="{1E1E5633-0248-4702-AF27-040303F8D2C5}">
      <formula1>"○,　"</formula1>
    </dataValidation>
    <dataValidation type="whole" imeMode="halfAlpha" allowBlank="1" showInputMessage="1" showErrorMessage="1" error="有効な数字を入力してください。10兆円以上になる場合は、9,999,999,999と入力してください" sqref="T434" xr:uid="{BDC85343-CF17-44D0-A79D-929396C26B6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34:V434" xr:uid="{80921F77-8A34-44E3-A03C-B6305E05CBB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34:Y434" xr:uid="{6CD8F2AF-13BB-459F-AF66-16C2A5BA6EC2}">
      <formula1>-9999999999</formula1>
      <formula2>9999999999</formula2>
    </dataValidation>
    <dataValidation type="list" imeMode="halfAlpha" allowBlank="1" showInputMessage="1" showErrorMessage="1" error="リストから選択してください" sqref="O435" xr:uid="{90401280-A43C-4DB2-95F8-4A903699D477}">
      <formula1>"○,　"</formula1>
    </dataValidation>
    <dataValidation type="whole" imeMode="halfAlpha" allowBlank="1" showInputMessage="1" showErrorMessage="1" error="有効な数字を入力してください。10兆円以上になる場合は、9,999,999,999と入力してください" sqref="T435" xr:uid="{2212389F-63FB-4160-97AE-6DB593B8664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35:V435" xr:uid="{2C7B8D18-999B-4F15-A9F8-17A323A48DF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35:Y435" xr:uid="{D552A92F-CFE8-4D8C-82A8-49FDAF190A89}">
      <formula1>-9999999999</formula1>
      <formula2>9999999999</formula2>
    </dataValidation>
    <dataValidation type="list" imeMode="halfAlpha" allowBlank="1" showInputMessage="1" showErrorMessage="1" error="リストから選択してください" sqref="O436" xr:uid="{78E6C801-A84F-4F4F-8815-2ADFC80A0882}">
      <formula1>"○,　"</formula1>
    </dataValidation>
    <dataValidation type="whole" imeMode="halfAlpha" allowBlank="1" showInputMessage="1" showErrorMessage="1" error="有効な数字を入力してください。10兆円以上になる場合は、9,999,999,999と入力してください" sqref="T436" xr:uid="{E559B845-68C8-4E38-9E3B-C3B6B01FBEB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36:V436" xr:uid="{004A56D9-AD94-4EE5-83A4-3B77B0C85FA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36:Y436" xr:uid="{D8C96D93-F9BD-4CC5-9202-7CA83C6DA09C}">
      <formula1>-9999999999</formula1>
      <formula2>9999999999</formula2>
    </dataValidation>
    <dataValidation type="list" imeMode="halfAlpha" allowBlank="1" showInputMessage="1" showErrorMessage="1" error="リストから選択してください" sqref="O437" xr:uid="{1582251C-6C02-4175-B56C-792768F0ACAA}">
      <formula1>"○,　"</formula1>
    </dataValidation>
    <dataValidation type="whole" imeMode="halfAlpha" allowBlank="1" showInputMessage="1" showErrorMessage="1" error="有効な数字を入力してください。10兆円以上になる場合は、9,999,999,999と入力してください" sqref="T437" xr:uid="{401BB781-CDB8-45D9-B023-813442F4FCA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37:V437" xr:uid="{2073C2F0-8BEC-4BB1-BE47-9050A563075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37:Y437" xr:uid="{FE73C51D-01D8-4425-8DAE-30BDEE2045CA}">
      <formula1>-9999999999</formula1>
      <formula2>9999999999</formula2>
    </dataValidation>
    <dataValidation type="list" imeMode="halfAlpha" allowBlank="1" showInputMessage="1" showErrorMessage="1" error="リストから選択してください" sqref="J438:J451" xr:uid="{85961A9E-35C9-4E51-996E-8C798DA4463D}">
      <formula1>"①,②,③,④,⑤,○,　"</formula1>
    </dataValidation>
    <dataValidation type="list" imeMode="halfAlpha" allowBlank="1" showInputMessage="1" showErrorMessage="1" error="リストから選択してください" sqref="O438" xr:uid="{BF8EFCC3-A8DA-4019-BD29-E800A5AD5967}">
      <formula1>"○,　"</formula1>
    </dataValidation>
    <dataValidation type="whole" imeMode="halfAlpha" allowBlank="1" showInputMessage="1" showErrorMessage="1" error="有効な数字を入力してください。10兆円以上になる場合は、9,999,999,999と入力してください" sqref="T438" xr:uid="{CCB268FD-182C-4A76-9300-C6197464129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38:V438" xr:uid="{8FC4B6CD-A748-4D59-B7A4-DF35CA66AD9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38:Y438" xr:uid="{3E5B128B-3C7E-4787-BB0E-D7B7C73ABABF}">
      <formula1>-9999999999</formula1>
      <formula2>9999999999</formula2>
    </dataValidation>
    <dataValidation type="list" imeMode="halfAlpha" allowBlank="1" showInputMessage="1" showErrorMessage="1" error="リストから選択してください" sqref="O439" xr:uid="{ED1D3466-81B8-4293-A6BC-9DB3898647AE}">
      <formula1>"○,　"</formula1>
    </dataValidation>
    <dataValidation type="whole" imeMode="halfAlpha" allowBlank="1" showInputMessage="1" showErrorMessage="1" error="有効な数字を入力してください。10兆円以上になる場合は、9,999,999,999と入力してください" sqref="T439" xr:uid="{352C30B2-03E5-4C4F-93D2-D2600E71768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39:V439" xr:uid="{4888EF83-5F70-4EEF-8779-05AB18474AB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39:Y439" xr:uid="{B7ACFBEB-054E-4652-8AF3-BA03D9E54FFB}">
      <formula1>-9999999999</formula1>
      <formula2>9999999999</formula2>
    </dataValidation>
    <dataValidation type="list" imeMode="halfAlpha" allowBlank="1" showInputMessage="1" showErrorMessage="1" error="リストから選択してください" sqref="O440" xr:uid="{41EB120D-5B95-47AF-8176-783CE65956EB}">
      <formula1>"○,　"</formula1>
    </dataValidation>
    <dataValidation type="whole" imeMode="halfAlpha" allowBlank="1" showInputMessage="1" showErrorMessage="1" error="有効な数字を入力してください。10兆円以上になる場合は、9,999,999,999と入力してください" sqref="T440" xr:uid="{0E40DC6E-EFC0-45B2-B107-9C4B1B224CA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40:V440" xr:uid="{F38624E7-8A23-4D5C-A03A-82D7C66D8CC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40:Y440" xr:uid="{3B9BB1D5-E43C-494F-9412-F53B9F43EA43}">
      <formula1>-9999999999</formula1>
      <formula2>9999999999</formula2>
    </dataValidation>
    <dataValidation type="list" imeMode="halfAlpha" allowBlank="1" showInputMessage="1" showErrorMessage="1" error="リストから選択してください" sqref="O441" xr:uid="{4D82EB8C-44C8-45B9-9D9E-49B680A70762}">
      <formula1>"○,　"</formula1>
    </dataValidation>
    <dataValidation type="whole" imeMode="halfAlpha" allowBlank="1" showInputMessage="1" showErrorMessage="1" error="有効な数字を入力してください。10兆円以上になる場合は、9,999,999,999と入力してください" sqref="T441" xr:uid="{A29B91A9-C29F-482A-BB46-4FC7DAC859C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41:V441" xr:uid="{8EDC4930-117C-44F1-8129-DA5E3C3D931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41:Y441" xr:uid="{85BD8CCB-DE2B-4644-AD08-9E6FFBC089F2}">
      <formula1>-9999999999</formula1>
      <formula2>9999999999</formula2>
    </dataValidation>
    <dataValidation type="list" imeMode="halfAlpha" allowBlank="1" showInputMessage="1" showErrorMessage="1" error="リストから選択してください" sqref="O442" xr:uid="{CE2D9B48-A864-4329-9A99-6906A5302FC8}">
      <formula1>"○,　"</formula1>
    </dataValidation>
    <dataValidation type="whole" imeMode="halfAlpha" allowBlank="1" showInputMessage="1" showErrorMessage="1" error="有効な数字を入力してください。10兆円以上になる場合は、9,999,999,999と入力してください" sqref="T442" xr:uid="{4B539DE4-69D3-4C77-9C0A-1386BA29272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42:V442" xr:uid="{FD904205-4C97-4CBE-AB79-C801D7148C6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42:Y442" xr:uid="{4C4E4835-614A-440F-AAF3-11A0DD080122}">
      <formula1>-9999999999</formula1>
      <formula2>9999999999</formula2>
    </dataValidation>
    <dataValidation type="list" imeMode="halfAlpha" allowBlank="1" showInputMessage="1" showErrorMessage="1" error="リストから選択してください" sqref="O443" xr:uid="{05357EA3-7B35-47F5-A59B-EC156FDC02EB}">
      <formula1>"○,　"</formula1>
    </dataValidation>
    <dataValidation type="whole" imeMode="halfAlpha" allowBlank="1" showInputMessage="1" showErrorMessage="1" error="有効な数字を入力してください。10兆円以上になる場合は、9,999,999,999と入力してください" sqref="T443" xr:uid="{A37F19A0-419C-4394-90C3-1F900FEBE99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43:V443" xr:uid="{90417B30-89F9-4072-A709-18777DB9C8A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43:Y443" xr:uid="{0AAEF963-F827-41F1-9A2E-2DAABD1FF181}">
      <formula1>-9999999999</formula1>
      <formula2>9999999999</formula2>
    </dataValidation>
    <dataValidation type="list" imeMode="halfAlpha" allowBlank="1" showInputMessage="1" showErrorMessage="1" error="リストから選択してください" sqref="O444" xr:uid="{651D39FC-B289-4167-801A-7248349D3D45}">
      <formula1>"○,　"</formula1>
    </dataValidation>
    <dataValidation type="whole" imeMode="halfAlpha" allowBlank="1" showInputMessage="1" showErrorMessage="1" error="有効な数字を入力してください。10兆円以上になる場合は、9,999,999,999と入力してください" sqref="T444" xr:uid="{11D0E03F-0F65-451B-819A-E2810ECF9EF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44:V444" xr:uid="{0B294077-D173-4176-A37D-213D7D78A39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44:Y444" xr:uid="{D5D246CA-67AA-4AEA-A94F-572CF57E3777}">
      <formula1>-9999999999</formula1>
      <formula2>9999999999</formula2>
    </dataValidation>
    <dataValidation type="list" imeMode="halfAlpha" allowBlank="1" showInputMessage="1" showErrorMessage="1" error="リストから選択してください" sqref="O445" xr:uid="{C14597D4-32FF-49A1-BF8C-D6704BEFD38D}">
      <formula1>"○,　"</formula1>
    </dataValidation>
    <dataValidation type="whole" imeMode="halfAlpha" allowBlank="1" showInputMessage="1" showErrorMessage="1" error="有効な数字を入力してください。10兆円以上になる場合は、9,999,999,999と入力してください" sqref="T445" xr:uid="{F7424C2E-4096-402B-B94F-BAE24406B86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45:V445" xr:uid="{1B62ECEC-BEE3-4674-B007-1F3935F3A52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45:Y445" xr:uid="{E2A5A171-4578-48EF-8828-C41511A240AB}">
      <formula1>-9999999999</formula1>
      <formula2>9999999999</formula2>
    </dataValidation>
    <dataValidation type="list" imeMode="halfAlpha" allowBlank="1" showInputMessage="1" showErrorMessage="1" error="リストから選択してください" sqref="O446" xr:uid="{8A211558-E496-4DCC-AB2D-444387A7C847}">
      <formula1>"○,　"</formula1>
    </dataValidation>
    <dataValidation type="whole" imeMode="halfAlpha" allowBlank="1" showInputMessage="1" showErrorMessage="1" error="有効な数字を入力してください。10兆円以上になる場合は、9,999,999,999と入力してください" sqref="T446" xr:uid="{6996688C-627B-412B-83EF-6DFE83D8FBD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46:V446" xr:uid="{A9D80B75-13DB-447C-870F-9CFE7998292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46:Y446" xr:uid="{0A641E24-4E47-4C98-89BC-96E7EBBB1A93}">
      <formula1>-9999999999</formula1>
      <formula2>9999999999</formula2>
    </dataValidation>
    <dataValidation type="list" imeMode="halfAlpha" allowBlank="1" showInputMessage="1" showErrorMessage="1" error="リストから選択してください" sqref="O447" xr:uid="{FC335766-9D0F-43BB-B3EE-BFFA4B8BEBA4}">
      <formula1>"○,　"</formula1>
    </dataValidation>
    <dataValidation type="whole" imeMode="halfAlpha" allowBlank="1" showInputMessage="1" showErrorMessage="1" error="有効な数字を入力してください。10兆円以上になる場合は、9,999,999,999と入力してください" sqref="T447" xr:uid="{73C1EA1E-25BC-42FA-92D3-B332060E005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47:V447" xr:uid="{B954E24C-CEB8-4D0C-BC7A-89DA13923A7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47:Y447" xr:uid="{F667F3E4-585C-40E1-9441-0BFF1845A611}">
      <formula1>-9999999999</formula1>
      <formula2>9999999999</formula2>
    </dataValidation>
    <dataValidation type="list" imeMode="halfAlpha" allowBlank="1" showInputMessage="1" showErrorMessage="1" error="リストから選択してください" sqref="O448" xr:uid="{C07063B6-CEDA-466D-B61B-9ED943548E25}">
      <formula1>"○,　"</formula1>
    </dataValidation>
    <dataValidation type="whole" imeMode="halfAlpha" allowBlank="1" showInputMessage="1" showErrorMessage="1" error="有効な数字を入力してください。10兆円以上になる場合は、9,999,999,999と入力してください" sqref="T448" xr:uid="{37A1ABE6-1C06-4667-9CC8-A374468CD4F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48:V448" xr:uid="{8783BCA6-CE76-4459-B589-AF75A9C7F0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48:Y448" xr:uid="{AEDE7798-DC17-44F4-83B8-D210C1940E4B}">
      <formula1>-9999999999</formula1>
      <formula2>9999999999</formula2>
    </dataValidation>
    <dataValidation type="list" imeMode="halfAlpha" allowBlank="1" showInputMessage="1" showErrorMessage="1" error="リストから選択してください" sqref="O449" xr:uid="{F951017C-D22A-46D8-953D-AD67707BDBEC}">
      <formula1>"○,　"</formula1>
    </dataValidation>
    <dataValidation type="whole" imeMode="halfAlpha" allowBlank="1" showInputMessage="1" showErrorMessage="1" error="有効な数字を入力してください。10兆円以上になる場合は、9,999,999,999と入力してください" sqref="T449" xr:uid="{4F1FF43F-B465-4B3D-B7B2-EF7E0BCBF44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49:V449" xr:uid="{16C46330-724A-4C74-B5B3-13A38DDBD8E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49:Y449" xr:uid="{3E3685C1-5ED5-444B-A98D-DDB6079DF33E}">
      <formula1>-9999999999</formula1>
      <formula2>9999999999</formula2>
    </dataValidation>
    <dataValidation type="list" imeMode="halfAlpha" allowBlank="1" showInputMessage="1" showErrorMessage="1" error="リストから選択してください" sqref="O450" xr:uid="{5E214173-6A74-44EB-BAD5-3DDEB521703E}">
      <formula1>"○,　"</formula1>
    </dataValidation>
    <dataValidation type="whole" imeMode="halfAlpha" allowBlank="1" showInputMessage="1" showErrorMessage="1" error="有効な数字を入力してください。10兆円以上になる場合は、9,999,999,999と入力してください" sqref="T450" xr:uid="{D7EECA3D-7E27-492B-9729-F7925C6CD37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50:V450" xr:uid="{186E7252-BACB-4680-927A-86FC73B3C09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50:Y450" xr:uid="{7E2E9752-0179-4752-9CEC-1C9907873E2C}">
      <formula1>-9999999999</formula1>
      <formula2>9999999999</formula2>
    </dataValidation>
    <dataValidation type="list" imeMode="halfAlpha" allowBlank="1" showInputMessage="1" showErrorMessage="1" error="リストから選択してください" sqref="O451" xr:uid="{E01C65B7-2B9F-4B85-B09D-1E9188D16F56}">
      <formula1>"○,　"</formula1>
    </dataValidation>
    <dataValidation type="whole" imeMode="halfAlpha" allowBlank="1" showInputMessage="1" showErrorMessage="1" error="有効な数字を入力してください。10兆円以上になる場合は、9,999,999,999と入力してください" sqref="T451" xr:uid="{503EDA1F-5AC4-4D7B-BD83-826A9E9F6E0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51:V451" xr:uid="{90A4BFBF-686B-40D9-A371-4BA546E3256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51:Y451" xr:uid="{4E799435-CA1C-4A01-880A-51108EA4CDA4}">
      <formula1>-9999999999</formula1>
      <formula2>9999999999</formula2>
    </dataValidation>
    <dataValidation type="list" imeMode="halfAlpha" allowBlank="1" showInputMessage="1" showErrorMessage="1" error="リストから選択してください" sqref="J452:J454" xr:uid="{D56D4C5E-A2F5-46C2-B24B-451A5C4FC419}">
      <formula1>"①,②,③,④,⑤,○,　"</formula1>
    </dataValidation>
    <dataValidation type="list" imeMode="halfAlpha" allowBlank="1" showInputMessage="1" showErrorMessage="1" error="リストから選択してください" sqref="O452" xr:uid="{F5206AC5-A54D-4834-B3F5-A33780401C6E}">
      <formula1>"○,　"</formula1>
    </dataValidation>
    <dataValidation type="whole" imeMode="halfAlpha" allowBlank="1" showInputMessage="1" showErrorMessage="1" error="有効な数字を入力してください。10兆円以上になる場合は、9,999,999,999と入力してください" sqref="T452" xr:uid="{5BB1522F-B35A-41A5-83BC-D7079CAD7A1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52:V452" xr:uid="{5E1D0F08-8951-44F3-AFCC-A910E786FF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52:Y452" xr:uid="{700C917C-20AA-4D30-9A8B-A1B57099168D}">
      <formula1>-9999999999</formula1>
      <formula2>9999999999</formula2>
    </dataValidation>
    <dataValidation type="list" imeMode="halfAlpha" allowBlank="1" showInputMessage="1" showErrorMessage="1" error="リストから選択してください" sqref="O453" xr:uid="{99837731-3026-43BF-A6E4-6D93D35474FE}">
      <formula1>"○,　"</formula1>
    </dataValidation>
    <dataValidation type="whole" imeMode="halfAlpha" allowBlank="1" showInputMessage="1" showErrorMessage="1" error="有効な数字を入力してください。10兆円以上になる場合は、9,999,999,999と入力してください" sqref="T453" xr:uid="{99908335-CD51-447A-804D-B8C79D5C336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53:V453" xr:uid="{B4E688C1-FE48-4293-B07C-6C6D3949E15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53:Y453" xr:uid="{ED931C87-0B92-4C86-A9BB-AB8F967D42FC}">
      <formula1>-9999999999</formula1>
      <formula2>9999999999</formula2>
    </dataValidation>
    <dataValidation type="list" imeMode="halfAlpha" allowBlank="1" showInputMessage="1" showErrorMessage="1" error="リストから選択してください" sqref="O454" xr:uid="{884BD9CC-27CA-4CF9-A71B-E542FAFB96F2}">
      <formula1>"○,　"</formula1>
    </dataValidation>
    <dataValidation type="whole" imeMode="halfAlpha" allowBlank="1" showInputMessage="1" showErrorMessage="1" error="有効な数字を入力してください。10兆円以上になる場合は、9,999,999,999と入力してください" sqref="T454" xr:uid="{CCD11889-4087-4F0D-81DB-6996203215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54:V454" xr:uid="{A78D8F19-7672-439E-AD44-9820BFC1144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54:Y454" xr:uid="{D9F60E67-11AA-45A9-B0AF-7624EAEE1F53}">
      <formula1>-9999999999</formula1>
      <formula2>9999999999</formula2>
    </dataValidation>
    <dataValidation type="list" imeMode="halfAlpha" allowBlank="1" showInputMessage="1" showErrorMessage="1" error="リストから選択してください" sqref="J455:J461" xr:uid="{A2595BA7-5151-48E9-81D5-88B6DD88CDFE}">
      <formula1>"①,②,③,④,⑤,○,　"</formula1>
    </dataValidation>
    <dataValidation type="list" imeMode="halfAlpha" allowBlank="1" showInputMessage="1" showErrorMessage="1" error="リストから選択してください" sqref="O455" xr:uid="{F1816A58-55C0-44DA-BA38-05E3FACA523C}">
      <formula1>"○,　"</formula1>
    </dataValidation>
    <dataValidation type="whole" imeMode="halfAlpha" allowBlank="1" showInputMessage="1" showErrorMessage="1" error="有効な数字を入力してください。10兆円以上になる場合は、9,999,999,999と入力してください" sqref="T455" xr:uid="{870340BD-29BB-41FA-8C64-736744FD6D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55:V455" xr:uid="{AA795FA9-7194-4ADC-909D-94DEEDC027C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55:Y455" xr:uid="{1D53512A-6550-420F-B0CA-173F54A47550}">
      <formula1>-9999999999</formula1>
      <formula2>9999999999</formula2>
    </dataValidation>
    <dataValidation type="list" imeMode="halfAlpha" allowBlank="1" showInputMessage="1" showErrorMessage="1" error="リストから選択してください" sqref="O456" xr:uid="{2A255F75-E102-4C04-A093-934FFFF79DC5}">
      <formula1>"○,　"</formula1>
    </dataValidation>
    <dataValidation type="whole" imeMode="halfAlpha" allowBlank="1" showInputMessage="1" showErrorMessage="1" error="有効な数字を入力してください。10兆円以上になる場合は、9,999,999,999と入力してください" sqref="T456" xr:uid="{97A70F2D-5D37-4FE3-8CC7-CD9A0E88EE7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56:V456" xr:uid="{9B78A9FB-8587-4661-AC3F-60D1FC253B3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56:Y456" xr:uid="{B56B117B-A724-4B4F-A264-1ADB9E4E9AEA}">
      <formula1>-9999999999</formula1>
      <formula2>9999999999</formula2>
    </dataValidation>
    <dataValidation type="list" imeMode="halfAlpha" allowBlank="1" showInputMessage="1" showErrorMessage="1" error="リストから選択してください" sqref="O457" xr:uid="{39C3D548-455C-43F6-A611-45C8EF9466F4}">
      <formula1>"○,　"</formula1>
    </dataValidation>
    <dataValidation type="whole" imeMode="halfAlpha" allowBlank="1" showInputMessage="1" showErrorMessage="1" error="有効な数字を入力してください。10兆円以上になる場合は、9,999,999,999と入力してください" sqref="T457" xr:uid="{BA51BCA6-F34B-4159-8E48-B9E7BE208A5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57:V457" xr:uid="{2BF4C3D1-1333-42A6-8204-3BB830DE22D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57:Y457" xr:uid="{3C7D7FE2-618C-455F-B17F-A57EC2AE6F0E}">
      <formula1>-9999999999</formula1>
      <formula2>9999999999</formula2>
    </dataValidation>
    <dataValidation type="list" imeMode="halfAlpha" allowBlank="1" showInputMessage="1" showErrorMessage="1" error="リストから選択してください" sqref="O458" xr:uid="{FAEC673F-7222-4B95-BDE7-53B1ED884053}">
      <formula1>"○,　"</formula1>
    </dataValidation>
    <dataValidation type="whole" imeMode="halfAlpha" allowBlank="1" showInputMessage="1" showErrorMessage="1" error="有効な数字を入力してください。10兆円以上になる場合は、9,999,999,999と入力してください" sqref="T458" xr:uid="{2C6495D0-44B7-4907-BBFB-1BF2C64E25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58:V458" xr:uid="{482318E0-66F2-4C09-9C33-E65C6C327E5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58:Y458" xr:uid="{1AD5090A-4AD5-4D53-8F63-DE95F0EF317B}">
      <formula1>-9999999999</formula1>
      <formula2>9999999999</formula2>
    </dataValidation>
    <dataValidation type="list" imeMode="halfAlpha" allowBlank="1" showInputMessage="1" showErrorMessage="1" error="リストから選択してください" sqref="O459" xr:uid="{BFE3CB61-1CA1-4EF5-B4BC-25A8362349FC}">
      <formula1>"○,　"</formula1>
    </dataValidation>
    <dataValidation type="whole" imeMode="halfAlpha" allowBlank="1" showInputMessage="1" showErrorMessage="1" error="有効な数字を入力してください。10兆円以上になる場合は、9,999,999,999と入力してください" sqref="T459" xr:uid="{D68C8F43-A58B-422A-87D5-8946671DD0E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59:V459" xr:uid="{19C9443D-25BD-49B2-B594-5D3F3144F24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59:Y459" xr:uid="{CD151CE6-1F50-4AD8-93B4-460DEE55EAFB}">
      <formula1>-9999999999</formula1>
      <formula2>9999999999</formula2>
    </dataValidation>
    <dataValidation type="list" imeMode="halfAlpha" allowBlank="1" showInputMessage="1" showErrorMessage="1" error="リストから選択してください" sqref="O460" xr:uid="{ED21B5E7-944B-4BA0-AA3D-18CD82BA1E81}">
      <formula1>"○,　"</formula1>
    </dataValidation>
    <dataValidation type="whole" imeMode="halfAlpha" allowBlank="1" showInputMessage="1" showErrorMessage="1" error="有効な数字を入力してください。10兆円以上になる場合は、9,999,999,999と入力してください" sqref="T460" xr:uid="{2A6E9DFD-DBCA-4955-888C-A8A5D9DF5E9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60:V460" xr:uid="{E66689DA-558E-4A79-9F25-3D8C8A4D960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60:Y460" xr:uid="{21C8614E-02BB-4508-A71E-D661D0F1EE80}">
      <formula1>-9999999999</formula1>
      <formula2>9999999999</formula2>
    </dataValidation>
    <dataValidation type="list" imeMode="halfAlpha" allowBlank="1" showInputMessage="1" showErrorMessage="1" error="リストから選択してください" sqref="O461" xr:uid="{763F866E-542B-4510-9198-122514883505}">
      <formula1>"○,　"</formula1>
    </dataValidation>
    <dataValidation type="whole" imeMode="halfAlpha" allowBlank="1" showInputMessage="1" showErrorMessage="1" error="有効な数字を入力してください。10兆円以上になる場合は、9,999,999,999と入力してください" sqref="T461" xr:uid="{0D9D9596-1C53-4940-AB0C-F4539F0882A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61:V461" xr:uid="{81905515-19AC-4C0C-A750-C011B10C1B8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61:Y461" xr:uid="{9F04571E-404C-4B48-B8AC-11DC6B5040E4}">
      <formula1>-9999999999</formula1>
      <formula2>9999999999</formula2>
    </dataValidation>
    <dataValidation type="list" imeMode="halfAlpha" allowBlank="1" showInputMessage="1" showErrorMessage="1" error="リストから選択してください" sqref="J462:J466" xr:uid="{E45D933B-AEB8-44F5-913D-67418EC12330}">
      <formula1>"①,②,③,④,⑤,○,　"</formula1>
    </dataValidation>
    <dataValidation type="list" imeMode="halfAlpha" allowBlank="1" showInputMessage="1" showErrorMessage="1" error="リストから選択してください" sqref="O462" xr:uid="{9FB68455-1D99-4D51-92CA-18F2D0448918}">
      <formula1>"○,　"</formula1>
    </dataValidation>
    <dataValidation type="whole" imeMode="halfAlpha" allowBlank="1" showInputMessage="1" showErrorMessage="1" error="有効な数字を入力してください。10兆円以上になる場合は、9,999,999,999と入力してください" sqref="T462" xr:uid="{18F96E09-7EA4-468F-8F3B-93FB7EF92D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62:V462" xr:uid="{88898E3A-4877-44AA-9C48-3A6CF87FACF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62:Y462" xr:uid="{5A4164A0-8E1D-4856-B1D2-BDA460111F9B}">
      <formula1>-9999999999</formula1>
      <formula2>9999999999</formula2>
    </dataValidation>
    <dataValidation type="list" imeMode="halfAlpha" allowBlank="1" showInputMessage="1" showErrorMessage="1" error="リストから選択してください" sqref="O463" xr:uid="{F439B7B8-43AA-4DD6-BE10-BDD0C5B75499}">
      <formula1>"○,　"</formula1>
    </dataValidation>
    <dataValidation type="whole" imeMode="halfAlpha" allowBlank="1" showInputMessage="1" showErrorMessage="1" error="有効な数字を入力してください。10兆円以上になる場合は、9,999,999,999と入力してください" sqref="T463" xr:uid="{B97CCDFE-103B-45A1-87AD-2B1C6936AB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63:V463" xr:uid="{522FF478-68E6-4BFA-B382-6FEA927E013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63:Y463" xr:uid="{6221A65B-7044-4F9D-B75F-53BCAFE5A28D}">
      <formula1>-9999999999</formula1>
      <formula2>9999999999</formula2>
    </dataValidation>
    <dataValidation type="list" imeMode="halfAlpha" allowBlank="1" showInputMessage="1" showErrorMessage="1" error="リストから選択してください" sqref="O464" xr:uid="{4686148D-27DF-438F-B6D7-20D238C9F0DB}">
      <formula1>"○,　"</formula1>
    </dataValidation>
    <dataValidation type="whole" imeMode="halfAlpha" allowBlank="1" showInputMessage="1" showErrorMessage="1" error="有効な数字を入力してください。10兆円以上になる場合は、9,999,999,999と入力してください" sqref="T464" xr:uid="{65542924-41E1-441D-8E0A-A3D6E25C7E5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64:V464" xr:uid="{B483A59F-AB21-46BA-A4D7-99FB096A8ED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64:Y464" xr:uid="{F7D01B26-B8AF-4FDB-A9A4-0153791944E2}">
      <formula1>-9999999999</formula1>
      <formula2>9999999999</formula2>
    </dataValidation>
    <dataValidation type="list" imeMode="halfAlpha" allowBlank="1" showInputMessage="1" showErrorMessage="1" error="リストから選択してください" sqref="O465" xr:uid="{C9F687DB-A22C-4784-9EC7-938BE20D9B12}">
      <formula1>"○,　"</formula1>
    </dataValidation>
    <dataValidation type="whole" imeMode="halfAlpha" allowBlank="1" showInputMessage="1" showErrorMessage="1" error="有効な数字を入力してください。10兆円以上になる場合は、9,999,999,999と入力してください" sqref="T465" xr:uid="{0607956E-ACC3-40AB-A69D-277A6B17C9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65:V465" xr:uid="{0959B75F-5614-4783-A0E9-4AFE12D04DA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65:Y465" xr:uid="{CEFF5D82-34D2-4853-B80A-AAE30C7F9876}">
      <formula1>-9999999999</formula1>
      <formula2>9999999999</formula2>
    </dataValidation>
    <dataValidation type="list" imeMode="halfAlpha" allowBlank="1" showInputMessage="1" showErrorMessage="1" error="リストから選択してください" sqref="O466" xr:uid="{F83B3686-8C70-4BC8-BCE6-83D96916A169}">
      <formula1>"○,　"</formula1>
    </dataValidation>
    <dataValidation type="whole" imeMode="halfAlpha" allowBlank="1" showInputMessage="1" showErrorMessage="1" error="有効な数字を入力してください。10兆円以上になる場合は、9,999,999,999と入力してください" sqref="T466" xr:uid="{963098A5-52D0-4FFE-8E9E-D77887CF6E2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66:V466" xr:uid="{A9E34E52-D97B-40A3-9DFB-F0EA7862CD6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66:Y466" xr:uid="{829326FC-A761-4F29-AB23-FDF4C8264DB8}">
      <formula1>-9999999999</formula1>
      <formula2>9999999999</formula2>
    </dataValidation>
    <dataValidation type="list" imeMode="halfAlpha" allowBlank="1" showInputMessage="1" showErrorMessage="1" error="リストから選択してください" sqref="J467:J469" xr:uid="{C81A3700-B561-4AC3-B0F9-9D618069C314}">
      <formula1>"①,②,③,④,⑤,○,　"</formula1>
    </dataValidation>
    <dataValidation type="list" imeMode="halfAlpha" allowBlank="1" showInputMessage="1" showErrorMessage="1" error="リストから選択してください" sqref="O467" xr:uid="{EBE92E31-B4D2-49C4-9061-6FD9B0CF1923}">
      <formula1>"○,　"</formula1>
    </dataValidation>
    <dataValidation type="whole" imeMode="halfAlpha" allowBlank="1" showInputMessage="1" showErrorMessage="1" error="有効な数字を入力してください。10兆円以上になる場合は、9,999,999,999と入力してください" sqref="T467" xr:uid="{4FE28F33-0723-462D-A9E8-5DEFAD439B9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67:V467" xr:uid="{4252C362-AD77-420C-B8DE-489F947524A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67:Y467" xr:uid="{8BA25D50-EA0C-4B3C-BAA3-CA7AA5B29921}">
      <formula1>-9999999999</formula1>
      <formula2>9999999999</formula2>
    </dataValidation>
    <dataValidation type="list" imeMode="halfAlpha" allowBlank="1" showInputMessage="1" showErrorMessage="1" error="リストから選択してください" sqref="O468" xr:uid="{386FB8C2-D639-4D29-AB56-711311835ADA}">
      <formula1>"○,　"</formula1>
    </dataValidation>
    <dataValidation type="whole" imeMode="halfAlpha" allowBlank="1" showInputMessage="1" showErrorMessage="1" error="有効な数字を入力してください。10兆円以上になる場合は、9,999,999,999と入力してください" sqref="T468" xr:uid="{63A81466-4C5A-469A-9567-8F8D7FA5AC8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68:V468" xr:uid="{C23B8E4B-27B7-41E7-BC71-09F4D71CCCC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68:Y468" xr:uid="{E1215AB6-409D-48F6-808D-1F8985B9C9D9}">
      <formula1>-9999999999</formula1>
      <formula2>9999999999</formula2>
    </dataValidation>
    <dataValidation type="list" imeMode="halfAlpha" allowBlank="1" showInputMessage="1" showErrorMessage="1" error="リストから選択してください" sqref="O469" xr:uid="{89993A32-FD68-4EB3-87DD-A8A506C54AC9}">
      <formula1>"○,　"</formula1>
    </dataValidation>
    <dataValidation type="whole" imeMode="halfAlpha" allowBlank="1" showInputMessage="1" showErrorMessage="1" error="有効な数字を入力してください。10兆円以上になる場合は、9,999,999,999と入力してください" sqref="T469" xr:uid="{B48F2122-ABE0-4112-9F72-43A2E46B9C1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69:V469" xr:uid="{DD8AFA46-9BE2-4B06-B27E-E26F99BF689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69:Y469" xr:uid="{88E7CF9E-939D-4D9A-A5BA-26B6B08BBBCB}">
      <formula1>-9999999999</formula1>
      <formula2>9999999999</formula2>
    </dataValidation>
    <dataValidation type="list" imeMode="halfAlpha" allowBlank="1" showInputMessage="1" showErrorMessage="1" error="リストから選択してください" sqref="J470:J477" xr:uid="{F154BF32-6EEE-441A-8A59-50342B83B313}">
      <formula1>"①,②,③,④,⑤,○,　"</formula1>
    </dataValidation>
    <dataValidation type="list" imeMode="halfAlpha" allowBlank="1" showInputMessage="1" showErrorMessage="1" error="リストから選択してください" sqref="O470" xr:uid="{00583541-EE62-4732-A83F-9FD53B8E0CB6}">
      <formula1>"○,　"</formula1>
    </dataValidation>
    <dataValidation type="whole" imeMode="halfAlpha" allowBlank="1" showInputMessage="1" showErrorMessage="1" error="有効な数字を入力してください。10兆円以上になる場合は、9,999,999,999と入力してください" sqref="T470" xr:uid="{24A024FA-D653-47E3-A31C-FE38BE96C10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70:V470" xr:uid="{5AE94200-29AD-46F1-9CE2-900FB037298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70:Y470" xr:uid="{514543BA-E0AA-443E-8AB2-ED7F7E328DC8}">
      <formula1>-9999999999</formula1>
      <formula2>9999999999</formula2>
    </dataValidation>
    <dataValidation type="list" imeMode="halfAlpha" allowBlank="1" showInputMessage="1" showErrorMessage="1" error="リストから選択してください" sqref="O471" xr:uid="{A39D3A02-A954-486D-824E-87B7165C4836}">
      <formula1>"○,　"</formula1>
    </dataValidation>
    <dataValidation type="whole" imeMode="halfAlpha" allowBlank="1" showInputMessage="1" showErrorMessage="1" error="有効な数字を入力してください。10兆円以上になる場合は、9,999,999,999と入力してください" sqref="T471" xr:uid="{C5440185-0072-4630-A412-2A8966EB85D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71:V471" xr:uid="{F1FB272C-0888-4D5A-A302-C95B594FC16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71:Y471" xr:uid="{D9822AD9-A8FC-43D9-A941-7308766183A7}">
      <formula1>-9999999999</formula1>
      <formula2>9999999999</formula2>
    </dataValidation>
    <dataValidation type="list" imeMode="halfAlpha" allowBlank="1" showInputMessage="1" showErrorMessage="1" error="リストから選択してください" sqref="O472" xr:uid="{EFCEB306-AEAC-4F81-A7E1-DD6307009585}">
      <formula1>"○,　"</formula1>
    </dataValidation>
    <dataValidation type="whole" imeMode="halfAlpha" allowBlank="1" showInputMessage="1" showErrorMessage="1" error="有効な数字を入力してください。10兆円以上になる場合は、9,999,999,999と入力してください" sqref="T472" xr:uid="{F9E02DB4-B22D-4E14-B05B-FA9A83AEAD5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72:V472" xr:uid="{BD8DB17E-E4F9-45F3-B2CF-97F6338712B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72:Y472" xr:uid="{8306E2F4-B348-46AF-9BD9-60929EFFAF03}">
      <formula1>-9999999999</formula1>
      <formula2>9999999999</formula2>
    </dataValidation>
    <dataValidation type="list" imeMode="halfAlpha" allowBlank="1" showInputMessage="1" showErrorMessage="1" error="リストから選択してください" sqref="O473" xr:uid="{634DEB9D-6D00-40A7-9FE9-278CF1E069A2}">
      <formula1>"○,　"</formula1>
    </dataValidation>
    <dataValidation type="whole" imeMode="halfAlpha" allowBlank="1" showInputMessage="1" showErrorMessage="1" error="有効な数字を入力してください。10兆円以上になる場合は、9,999,999,999と入力してください" sqref="T473" xr:uid="{35277435-FD67-458B-8623-E11163C715E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73:V473" xr:uid="{9A71F968-B8E6-4675-91AB-3BE7248FA9C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73:Y473" xr:uid="{188FE4DF-AA38-44EC-8D4E-FA5141301864}">
      <formula1>-9999999999</formula1>
      <formula2>9999999999</formula2>
    </dataValidation>
    <dataValidation type="list" imeMode="halfAlpha" allowBlank="1" showInputMessage="1" showErrorMessage="1" error="リストから選択してください" sqref="O474" xr:uid="{1D76B417-1362-4522-8C22-BDEA0B3EB5A2}">
      <formula1>"○,　"</formula1>
    </dataValidation>
    <dataValidation type="whole" imeMode="halfAlpha" allowBlank="1" showInputMessage="1" showErrorMessage="1" error="有効な数字を入力してください。10兆円以上になる場合は、9,999,999,999と入力してください" sqref="T474" xr:uid="{95307D40-7710-48C0-AFE5-E39B44F96C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74:V474" xr:uid="{F28DA0C3-495E-4509-85EA-4B255BAA59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74:Y474" xr:uid="{43CFEA5D-1584-4DE8-847C-1B370967A1E8}">
      <formula1>-9999999999</formula1>
      <formula2>9999999999</formula2>
    </dataValidation>
    <dataValidation type="list" imeMode="halfAlpha" allowBlank="1" showInputMessage="1" showErrorMessage="1" error="リストから選択してください" sqref="O475" xr:uid="{43F5E5C7-CB57-457B-90D1-97EF38163F0B}">
      <formula1>"○,　"</formula1>
    </dataValidation>
    <dataValidation type="whole" imeMode="halfAlpha" allowBlank="1" showInputMessage="1" showErrorMessage="1" error="有効な数字を入力してください。10兆円以上になる場合は、9,999,999,999と入力してください" sqref="T475" xr:uid="{97FA363D-5467-4CE7-8B51-F1EB7C07F8E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75:V475" xr:uid="{4915DF8B-55A9-47F1-ACF8-52AD409F3AF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75:Y475" xr:uid="{FA556DEB-F241-4307-8127-8BA64F238B5A}">
      <formula1>-9999999999</formula1>
      <formula2>9999999999</formula2>
    </dataValidation>
    <dataValidation type="list" imeMode="halfAlpha" allowBlank="1" showInputMessage="1" showErrorMessage="1" error="リストから選択してください" sqref="O476" xr:uid="{55C1DD86-4D18-446E-9AC9-EBA5DA4AE966}">
      <formula1>"○,　"</formula1>
    </dataValidation>
    <dataValidation type="whole" imeMode="halfAlpha" allowBlank="1" showInputMessage="1" showErrorMessage="1" error="有効な数字を入力してください。10兆円以上になる場合は、9,999,999,999と入力してください" sqref="T476" xr:uid="{F26A949E-D1E3-4C7A-ADF3-93D997DA134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76:V476" xr:uid="{EED5E789-2903-4EB9-B7DA-39C34E2E367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76:Y476" xr:uid="{E7E0B83C-6C08-4DD5-93A8-72C3EAD1B011}">
      <formula1>-9999999999</formula1>
      <formula2>9999999999</formula2>
    </dataValidation>
    <dataValidation type="list" imeMode="halfAlpha" allowBlank="1" showInputMessage="1" showErrorMessage="1" error="リストから選択してください" sqref="O477" xr:uid="{8E2F8518-AE8B-42C8-989A-7A8A07C7FEDF}">
      <formula1>"○,　"</formula1>
    </dataValidation>
    <dataValidation type="whole" imeMode="halfAlpha" allowBlank="1" showInputMessage="1" showErrorMessage="1" error="有効な数字を入力してください。10兆円以上になる場合は、9,999,999,999と入力してください" sqref="T477" xr:uid="{338EDC47-B0F3-4A88-8352-0DAF0ED53CC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77:V477" xr:uid="{122330AF-A8B0-4CA0-A98D-1ACDBCE38D0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77:Y477" xr:uid="{E970C58F-4106-4CB0-89BD-7F1C37E0D033}">
      <formula1>-9999999999</formula1>
      <formula2>9999999999</formula2>
    </dataValidation>
    <dataValidation type="list" imeMode="halfAlpha" allowBlank="1" showInputMessage="1" showErrorMessage="1" error="リストから選択してください" sqref="J478:J489" xr:uid="{2A6CA37D-E479-4C4A-B91A-32A8411B5B36}">
      <formula1>"①,②,③,④,⑤,○,　"</formula1>
    </dataValidation>
    <dataValidation type="list" imeMode="halfAlpha" allowBlank="1" showInputMessage="1" showErrorMessage="1" error="リストから選択してください" sqref="O478" xr:uid="{1F7D4483-A01C-48C2-A3CE-D35E09B7467D}">
      <formula1>"○,　"</formula1>
    </dataValidation>
    <dataValidation type="whole" imeMode="halfAlpha" allowBlank="1" showInputMessage="1" showErrorMessage="1" error="有効な数字を入力してください。10兆円以上になる場合は、9,999,999,999と入力してください" sqref="T478" xr:uid="{6D112031-B8E3-4725-A7F6-4B532033D7A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78:V478" xr:uid="{083035D7-9F43-4129-9C97-24B719CF2C4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78:Y478" xr:uid="{C8F94B08-ABAB-434E-8CBE-ACDB473F6A7C}">
      <formula1>-9999999999</formula1>
      <formula2>9999999999</formula2>
    </dataValidation>
    <dataValidation type="list" imeMode="halfAlpha" allowBlank="1" showInputMessage="1" showErrorMessage="1" error="リストから選択してください" sqref="O479" xr:uid="{4CEB111D-BE99-4617-A507-5774EC6428F6}">
      <formula1>"○,　"</formula1>
    </dataValidation>
    <dataValidation type="whole" imeMode="halfAlpha" allowBlank="1" showInputMessage="1" showErrorMessage="1" error="有効な数字を入力してください。10兆円以上になる場合は、9,999,999,999と入力してください" sqref="T479" xr:uid="{B1E82158-2C34-4A3D-AAA2-A9E2928E4FF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79:V479" xr:uid="{45AD2BDB-AF6B-4326-8537-92BBD9E2110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79:Y479" xr:uid="{DBEAC574-96A5-42A6-B776-FFDC12E87DFB}">
      <formula1>-9999999999</formula1>
      <formula2>9999999999</formula2>
    </dataValidation>
    <dataValidation type="list" imeMode="halfAlpha" allowBlank="1" showInputMessage="1" showErrorMessage="1" error="リストから選択してください" sqref="O480" xr:uid="{2FA29242-240A-4380-B15D-1A636963FEF6}">
      <formula1>"○,　"</formula1>
    </dataValidation>
    <dataValidation type="whole" imeMode="halfAlpha" allowBlank="1" showInputMessage="1" showErrorMessage="1" error="有効な数字を入力してください。10兆円以上になる場合は、9,999,999,999と入力してください" sqref="T480" xr:uid="{C9105159-2025-4DCC-86E1-ECB9DF5A150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80:V480" xr:uid="{C854FA5A-1546-48A0-B5A9-44C08426450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80:Y480" xr:uid="{2018AC67-58A5-4C7A-926D-624688C54AAA}">
      <formula1>-9999999999</formula1>
      <formula2>9999999999</formula2>
    </dataValidation>
    <dataValidation type="list" imeMode="halfAlpha" allowBlank="1" showInputMessage="1" showErrorMessage="1" error="リストから選択してください" sqref="O481" xr:uid="{D0EEB275-27B4-421E-A638-483979A507BE}">
      <formula1>"○,　"</formula1>
    </dataValidation>
    <dataValidation type="whole" imeMode="halfAlpha" allowBlank="1" showInputMessage="1" showErrorMessage="1" error="有効な数字を入力してください。10兆円以上になる場合は、9,999,999,999と入力してください" sqref="T481" xr:uid="{18EC856A-0833-47A9-BDFD-FE5F3E16A37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81:V481" xr:uid="{9F3E6428-9F97-49B3-9964-FADBE013ABD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81:Y481" xr:uid="{37803836-4C2A-4CA9-8794-93AFF4B2C635}">
      <formula1>-9999999999</formula1>
      <formula2>9999999999</formula2>
    </dataValidation>
    <dataValidation type="list" imeMode="halfAlpha" allowBlank="1" showInputMessage="1" showErrorMessage="1" error="リストから選択してください" sqref="O482" xr:uid="{808427D8-F2BF-4EC1-BBB4-6C712FD13C4A}">
      <formula1>"○,　"</formula1>
    </dataValidation>
    <dataValidation type="whole" imeMode="halfAlpha" allowBlank="1" showInputMessage="1" showErrorMessage="1" error="有効な数字を入力してください。10兆円以上になる場合は、9,999,999,999と入力してください" sqref="T482" xr:uid="{77B34236-450E-47E2-A1A7-FF51BC57298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82:V482" xr:uid="{A8286315-FB95-40F0-B1C9-858D6B0A9E9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82:Y482" xr:uid="{E7D72039-68AA-4B81-98DC-DC6EC6AD28BA}">
      <formula1>-9999999999</formula1>
      <formula2>9999999999</formula2>
    </dataValidation>
    <dataValidation type="list" imeMode="halfAlpha" allowBlank="1" showInputMessage="1" showErrorMessage="1" error="リストから選択してください" sqref="O483" xr:uid="{ED796316-C2EA-4D96-9B83-A366BABF94DF}">
      <formula1>"○,　"</formula1>
    </dataValidation>
    <dataValidation type="whole" imeMode="halfAlpha" allowBlank="1" showInputMessage="1" showErrorMessage="1" error="有効な数字を入力してください。10兆円以上になる場合は、9,999,999,999と入力してください" sqref="T483" xr:uid="{4481EB3B-BFB7-4A6A-A846-D91C26EB53D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83:V483" xr:uid="{BDD5FD47-6AC3-4A7C-9C8D-BB139FBB716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83:Y483" xr:uid="{A1ADDFD4-0080-4784-9F92-F59615835898}">
      <formula1>-9999999999</formula1>
      <formula2>9999999999</formula2>
    </dataValidation>
    <dataValidation type="list" imeMode="halfAlpha" allowBlank="1" showInputMessage="1" showErrorMessage="1" error="リストから選択してください" sqref="O484" xr:uid="{3B2DB5D5-63E6-41CC-8928-7B8A4D9268ED}">
      <formula1>"○,　"</formula1>
    </dataValidation>
    <dataValidation type="whole" imeMode="halfAlpha" allowBlank="1" showInputMessage="1" showErrorMessage="1" error="有効な数字を入力してください。10兆円以上になる場合は、9,999,999,999と入力してください" sqref="T484" xr:uid="{28683DE7-E6F2-4ACF-970C-8434C8C8336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84:V484" xr:uid="{61057DDC-D97B-449A-979B-6B9242B486D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84:Y484" xr:uid="{3F4B9594-F1AE-4A6F-A3E5-6557F73DEF90}">
      <formula1>-9999999999</formula1>
      <formula2>9999999999</formula2>
    </dataValidation>
    <dataValidation type="list" imeMode="halfAlpha" allowBlank="1" showInputMessage="1" showErrorMessage="1" error="リストから選択してください" sqref="O485" xr:uid="{407A207D-7BF1-47B7-BF1B-69D76065D410}">
      <formula1>"○,　"</formula1>
    </dataValidation>
    <dataValidation type="whole" imeMode="halfAlpha" allowBlank="1" showInputMessage="1" showErrorMessage="1" error="有効な数字を入力してください。10兆円以上になる場合は、9,999,999,999と入力してください" sqref="T485" xr:uid="{91186A90-9C36-48C6-951A-20FF3904CE2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85:V485" xr:uid="{8C49ABF9-33CE-46B5-AA5D-763D1577E79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85:Y485" xr:uid="{0BCD7144-F874-4060-97C1-1055CD1B317E}">
      <formula1>-9999999999</formula1>
      <formula2>9999999999</formula2>
    </dataValidation>
    <dataValidation type="list" imeMode="halfAlpha" allowBlank="1" showInputMessage="1" showErrorMessage="1" error="リストから選択してください" sqref="O486" xr:uid="{AAD30183-44A1-41CC-8E4F-DBAF7530B66E}">
      <formula1>"○,　"</formula1>
    </dataValidation>
    <dataValidation type="whole" imeMode="halfAlpha" allowBlank="1" showInputMessage="1" showErrorMessage="1" error="有効な数字を入力してください。10兆円以上になる場合は、9,999,999,999と入力してください" sqref="T486" xr:uid="{E81DED84-644E-402E-A943-99F219B9F57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86:V486" xr:uid="{387297A7-FB67-47AC-9E57-FF5F7D1E376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86:Y486" xr:uid="{A10FF6F4-4591-4DB0-9AEC-755FD0495BB8}">
      <formula1>-9999999999</formula1>
      <formula2>9999999999</formula2>
    </dataValidation>
    <dataValidation type="list" imeMode="halfAlpha" allowBlank="1" showInputMessage="1" showErrorMessage="1" error="リストから選択してください" sqref="O487" xr:uid="{3A708A80-5331-42C1-9F27-2995B38B51FB}">
      <formula1>"○,　"</formula1>
    </dataValidation>
    <dataValidation type="whole" imeMode="halfAlpha" allowBlank="1" showInputMessage="1" showErrorMessage="1" error="有効な数字を入力してください。10兆円以上になる場合は、9,999,999,999と入力してください" sqref="T487" xr:uid="{563E125B-903E-4F3F-A8FA-8B4037C3438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87:V487" xr:uid="{19D273B0-8707-452F-968E-40ED2A0587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87:Y487" xr:uid="{A94C9D15-8E51-4DDA-9127-30C373BA1008}">
      <formula1>-9999999999</formula1>
      <formula2>9999999999</formula2>
    </dataValidation>
    <dataValidation type="list" imeMode="halfAlpha" allowBlank="1" showInputMessage="1" showErrorMessage="1" error="リストから選択してください" sqref="O488" xr:uid="{B6CAD10F-C428-4D22-B750-3960F87C8BE0}">
      <formula1>"○,　"</formula1>
    </dataValidation>
    <dataValidation type="whole" imeMode="halfAlpha" allowBlank="1" showInputMessage="1" showErrorMessage="1" error="有効な数字を入力してください。10兆円以上になる場合は、9,999,999,999と入力してください" sqref="T488" xr:uid="{373A3DB2-4D2A-4A97-AA3C-0E7809B58E5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88:V488" xr:uid="{A0CCB107-16A7-4054-B5AB-7A11521FC63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88:Y488" xr:uid="{E138C43B-C952-458D-9CBE-9828161B2E57}">
      <formula1>-9999999999</formula1>
      <formula2>9999999999</formula2>
    </dataValidation>
    <dataValidation type="list" imeMode="halfAlpha" allowBlank="1" showInputMessage="1" showErrorMessage="1" error="リストから選択してください" sqref="O489" xr:uid="{74DF8FFB-C866-44A3-84E3-6700E4769972}">
      <formula1>"○,　"</formula1>
    </dataValidation>
    <dataValidation type="whole" imeMode="halfAlpha" allowBlank="1" showInputMessage="1" showErrorMessage="1" error="有効な数字を入力してください。10兆円以上になる場合は、9,999,999,999と入力してください" sqref="T489" xr:uid="{D606EF32-739C-45D3-804C-07F7B780A55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89:V489" xr:uid="{2FDAF104-6FE5-4C51-86D2-55AFC24E8AA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89:Y489" xr:uid="{9AC446C0-7A11-4EA3-9704-1D3A326BCE95}">
      <formula1>-9999999999</formula1>
      <formula2>9999999999</formula2>
    </dataValidation>
    <dataValidation type="list" imeMode="halfAlpha" allowBlank="1" showInputMessage="1" showErrorMessage="1" error="リストから選択してください" sqref="J490" xr:uid="{3DF29577-A6F9-4BFC-8DE5-3B3442A6AE90}">
      <formula1>"①,②,③,④,⑤,○,　"</formula1>
    </dataValidation>
    <dataValidation type="list" imeMode="halfAlpha" allowBlank="1" showInputMessage="1" showErrorMessage="1" error="リストから選択してください" sqref="O490" xr:uid="{B69A31BD-5D37-4AA8-9FF5-35C1E1FADFFD}">
      <formula1>"○,　"</formula1>
    </dataValidation>
    <dataValidation type="whole" imeMode="halfAlpha" allowBlank="1" showInputMessage="1" showErrorMessage="1" error="有効な数字を入力してください。10兆円以上になる場合は、9,999,999,999と入力してください" sqref="T490" xr:uid="{DAB1695E-BDC6-4687-8F2A-9054ABF5CD8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90:V490" xr:uid="{D3631A00-CDC1-4109-99E0-FA1BD1F1C8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90:Y490" xr:uid="{FF0AE20B-DD45-4068-A761-2FB9519AF369}">
      <formula1>-9999999999</formula1>
      <formula2>9999999999</formula2>
    </dataValidation>
    <dataValidation type="list" imeMode="halfAlpha" allowBlank="1" showInputMessage="1" showErrorMessage="1" error="リストから選択してください" sqref="J491:J493" xr:uid="{E3E014E0-2959-4DF9-9AB8-5BD2C1041578}">
      <formula1>"①,②,③,④,⑤,○,　"</formula1>
    </dataValidation>
    <dataValidation type="list" imeMode="halfAlpha" allowBlank="1" showInputMessage="1" showErrorMessage="1" error="リストから選択してください" sqref="O491" xr:uid="{7212265B-C18B-484D-A867-5965701348BC}">
      <formula1>"○,　"</formula1>
    </dataValidation>
    <dataValidation type="whole" imeMode="halfAlpha" allowBlank="1" showInputMessage="1" showErrorMessage="1" error="有効な数字を入力してください。10兆円以上になる場合は、9,999,999,999と入力してください" sqref="T491" xr:uid="{DB7B1ECF-A3A1-47AB-8721-9EE1D51E571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91:V491" xr:uid="{2E098BA5-6C4A-4775-B8CD-AA03A2F822D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91:Y491" xr:uid="{DF325215-A5C6-4568-BFB6-0AED999814F5}">
      <formula1>-9999999999</formula1>
      <formula2>9999999999</formula2>
    </dataValidation>
    <dataValidation type="list" imeMode="halfAlpha" allowBlank="1" showInputMessage="1" showErrorMessage="1" error="リストから選択してください" sqref="O492" xr:uid="{B299708F-A96F-42A5-B5C9-3BF399CD58B8}">
      <formula1>"○,　"</formula1>
    </dataValidation>
    <dataValidation type="whole" imeMode="halfAlpha" allowBlank="1" showInputMessage="1" showErrorMessage="1" error="有効な数字を入力してください。10兆円以上になる場合は、9,999,999,999と入力してください" sqref="T492" xr:uid="{4D5B86EB-E45B-4523-AF50-3FB25457E78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92:V492" xr:uid="{522B37BB-58AA-432C-95F0-C4B704C0E21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92:Y492" xr:uid="{3365CF39-106C-44F7-A00C-5C9253E3B35C}">
      <formula1>-9999999999</formula1>
      <formula2>9999999999</formula2>
    </dataValidation>
    <dataValidation type="list" imeMode="halfAlpha" allowBlank="1" showInputMessage="1" showErrorMessage="1" error="リストから選択してください" sqref="O493" xr:uid="{1A5E1E5A-BC33-4C89-83F5-EA82E6B22EDF}">
      <formula1>"○,　"</formula1>
    </dataValidation>
    <dataValidation type="whole" imeMode="halfAlpha" allowBlank="1" showInputMessage="1" showErrorMessage="1" error="有効な数字を入力してください。10兆円以上になる場合は、9,999,999,999と入力してください" sqref="T493" xr:uid="{B7824905-0B12-454B-9A4C-FF4B8EEB6D9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93:V493" xr:uid="{91803BD3-1D78-4070-AC6D-2B009CB6FAE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93:Y493" xr:uid="{66FAD075-99CB-4486-BF54-D54828F14FEF}">
      <formula1>-9999999999</formula1>
      <formula2>9999999999</formula2>
    </dataValidation>
    <dataValidation type="list" imeMode="halfAlpha" allowBlank="1" showInputMessage="1" showErrorMessage="1" error="リストから選択してください" sqref="J494:J495" xr:uid="{2B4FBF50-56DB-4352-A37E-C0479ADDEF03}">
      <formula1>"①,②,③,④,⑤,○,　"</formula1>
    </dataValidation>
    <dataValidation type="list" imeMode="halfAlpha" allowBlank="1" showInputMessage="1" showErrorMessage="1" error="リストから選択してください" sqref="O494" xr:uid="{3B23A26F-466B-4CA0-9827-7733C38039CE}">
      <formula1>"○,　"</formula1>
    </dataValidation>
    <dataValidation type="whole" imeMode="halfAlpha" allowBlank="1" showInputMessage="1" showErrorMessage="1" error="有効な数字を入力してください。10兆円以上になる場合は、9,999,999,999と入力してください" sqref="T494" xr:uid="{0C295B7B-4642-4939-9BD7-5B6517A2934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94:V494" xr:uid="{F327E727-6FF2-475B-AFFC-FC6C004DA7F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94:Y494" xr:uid="{2D848D63-BF38-4FA1-A402-2D9C47420BD6}">
      <formula1>-9999999999</formula1>
      <formula2>9999999999</formula2>
    </dataValidation>
    <dataValidation type="list" imeMode="halfAlpha" allowBlank="1" showInputMessage="1" showErrorMessage="1" error="リストから選択してください" sqref="O495" xr:uid="{7064CF4E-45BE-48CB-A318-45055F8F2539}">
      <formula1>"○,　"</formula1>
    </dataValidation>
    <dataValidation type="whole" imeMode="halfAlpha" allowBlank="1" showInputMessage="1" showErrorMessage="1" error="有効な数字を入力してください。10兆円以上になる場合は、9,999,999,999と入力してください" sqref="T495" xr:uid="{86061976-0372-4446-9EF9-B7AE94C2D49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95:V495" xr:uid="{0EB021D6-31F6-49CD-B1D9-8AF095C404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95:Y495" xr:uid="{A738CEED-59B9-43C2-897C-A5FBB18EE690}">
      <formula1>-9999999999</formula1>
      <formula2>9999999999</formula2>
    </dataValidation>
    <dataValidation type="list" imeMode="halfAlpha" allowBlank="1" showInputMessage="1" showErrorMessage="1" error="リストから選択してください" sqref="J496:J503" xr:uid="{A50A5B51-CBCE-4908-B014-35834557D3CC}">
      <formula1>"①,②,③,④,⑤,○,　"</formula1>
    </dataValidation>
    <dataValidation type="list" imeMode="halfAlpha" allowBlank="1" showInputMessage="1" showErrorMessage="1" error="リストから選択してください" sqref="O496" xr:uid="{30E7E373-4810-4653-A26A-9C68590578AF}">
      <formula1>"○,　"</formula1>
    </dataValidation>
    <dataValidation type="whole" imeMode="halfAlpha" allowBlank="1" showInputMessage="1" showErrorMessage="1" error="有効な数字を入力してください。10兆円以上になる場合は、9,999,999,999と入力してください" sqref="T496" xr:uid="{DB960E8D-C7D4-4CC0-919E-BD785200841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96:V496" xr:uid="{42C76B60-1CB8-4DC8-8432-C69C194E4FF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96:Y496" xr:uid="{D437B0F3-808C-450C-92F5-451091B9FBB3}">
      <formula1>-9999999999</formula1>
      <formula2>9999999999</formula2>
    </dataValidation>
    <dataValidation type="list" imeMode="halfAlpha" allowBlank="1" showInputMessage="1" showErrorMessage="1" error="リストから選択してください" sqref="O497" xr:uid="{F04658F7-92FC-453A-93F2-24B5F3833145}">
      <formula1>"○,　"</formula1>
    </dataValidation>
    <dataValidation type="whole" imeMode="halfAlpha" allowBlank="1" showInputMessage="1" showErrorMessage="1" error="有効な数字を入力してください。10兆円以上になる場合は、9,999,999,999と入力してください" sqref="T497" xr:uid="{BB297110-6586-4B59-8832-4932C70AC1A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97:V497" xr:uid="{331B4E79-36AE-4B90-8BAC-28948EFD4F4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97:Y497" xr:uid="{C321F340-FCCF-461E-B97D-1AD2910B0D7C}">
      <formula1>-9999999999</formula1>
      <formula2>9999999999</formula2>
    </dataValidation>
    <dataValidation type="list" imeMode="halfAlpha" allowBlank="1" showInputMessage="1" showErrorMessage="1" error="リストから選択してください" sqref="O498" xr:uid="{929CFA38-68EB-4BEF-BB4B-3C330E3F4D0E}">
      <formula1>"○,　"</formula1>
    </dataValidation>
    <dataValidation type="whole" imeMode="halfAlpha" allowBlank="1" showInputMessage="1" showErrorMessage="1" error="有効な数字を入力してください。10兆円以上になる場合は、9,999,999,999と入力してください" sqref="T498" xr:uid="{370C40F3-BC19-4272-B82A-670CA031B36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98:V498" xr:uid="{8F3B5346-E903-41AC-8949-B0B17928F06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98:Y498" xr:uid="{529C6B47-B873-4421-8193-DA8BADFCED73}">
      <formula1>-9999999999</formula1>
      <formula2>9999999999</formula2>
    </dataValidation>
    <dataValidation type="list" imeMode="halfAlpha" allowBlank="1" showInputMessage="1" showErrorMessage="1" error="リストから選択してください" sqref="O499" xr:uid="{6F1264F0-1F64-4078-8CE7-5F53799ACD6D}">
      <formula1>"○,　"</formula1>
    </dataValidation>
    <dataValidation type="whole" imeMode="halfAlpha" allowBlank="1" showInputMessage="1" showErrorMessage="1" error="有効な数字を入力してください。10兆円以上になる場合は、9,999,999,999と入力してください" sqref="T499" xr:uid="{C4EC5930-68C1-4DA5-B516-2D1B77A276E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499:V499" xr:uid="{F11B3872-83C5-4BF0-859A-987CB6F1830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499:Y499" xr:uid="{983F80A2-5AF9-4223-9365-6E1A371A37D3}">
      <formula1>-9999999999</formula1>
      <formula2>9999999999</formula2>
    </dataValidation>
    <dataValidation type="list" imeMode="halfAlpha" allowBlank="1" showInputMessage="1" showErrorMessage="1" error="リストから選択してください" sqref="O500" xr:uid="{B309C9CE-98B9-4708-8512-730C66A81E2A}">
      <formula1>"○,　"</formula1>
    </dataValidation>
    <dataValidation type="whole" imeMode="halfAlpha" allowBlank="1" showInputMessage="1" showErrorMessage="1" error="有効な数字を入力してください。10兆円以上になる場合は、9,999,999,999と入力してください" sqref="T500" xr:uid="{7AD061B3-E493-4F95-B524-162E39F97F1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00:V500" xr:uid="{35118ABE-6CFD-4514-9072-96ADE52EBC8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00:Y500" xr:uid="{AA36B0CC-7749-4910-A479-F8121111BE79}">
      <formula1>-9999999999</formula1>
      <formula2>9999999999</formula2>
    </dataValidation>
    <dataValidation type="list" imeMode="halfAlpha" allowBlank="1" showInputMessage="1" showErrorMessage="1" error="リストから選択してください" sqref="O501" xr:uid="{17850733-9339-48C2-BA4D-1F82AE7604B2}">
      <formula1>"○,　"</formula1>
    </dataValidation>
    <dataValidation type="whole" imeMode="halfAlpha" allowBlank="1" showInputMessage="1" showErrorMessage="1" error="有効な数字を入力してください。10兆円以上になる場合は、9,999,999,999と入力してください" sqref="T501" xr:uid="{9463D36C-928B-4CB1-AC55-794EEBC25A6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01:V501" xr:uid="{75C467A2-4063-419D-A040-69824D2A107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01:Y501" xr:uid="{2B1FA5D5-079A-4634-9701-EBB18EB4AEF3}">
      <formula1>-9999999999</formula1>
      <formula2>9999999999</formula2>
    </dataValidation>
    <dataValidation type="list" imeMode="halfAlpha" allowBlank="1" showInputMessage="1" showErrorMessage="1" error="リストから選択してください" sqref="O502" xr:uid="{E64BC317-C48C-43C1-94B4-C9CC87CA2104}">
      <formula1>"○,　"</formula1>
    </dataValidation>
    <dataValidation type="whole" imeMode="halfAlpha" allowBlank="1" showInputMessage="1" showErrorMessage="1" error="有効な数字を入力してください。10兆円以上になる場合は、9,999,999,999と入力してください" sqref="T502" xr:uid="{FB398BA5-61ED-4B29-8013-A82672FF60F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02:V502" xr:uid="{19992FFA-D874-4D4A-A371-F0AF66D0982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02:Y502" xr:uid="{BC490964-A767-47E2-90D9-B47C9D9DE5A6}">
      <formula1>-9999999999</formula1>
      <formula2>9999999999</formula2>
    </dataValidation>
    <dataValidation type="list" imeMode="halfAlpha" allowBlank="1" showInputMessage="1" showErrorMessage="1" error="リストから選択してください" sqref="O503" xr:uid="{75F7B000-C17E-47C1-A54F-69664CB4E428}">
      <formula1>"○,　"</formula1>
    </dataValidation>
    <dataValidation type="whole" imeMode="halfAlpha" allowBlank="1" showInputMessage="1" showErrorMessage="1" error="有効な数字を入力してください。10兆円以上になる場合は、9,999,999,999と入力してください" sqref="T503" xr:uid="{5C1AEBF5-7BFC-42B9-8E52-DC03278A05A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03:V503" xr:uid="{47C47A37-969A-454E-9991-5E7F9FCB2A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03:Y503" xr:uid="{54C3864A-2692-4F19-AB98-23C782A7D4B7}">
      <formula1>-9999999999</formula1>
      <formula2>9999999999</formula2>
    </dataValidation>
    <dataValidation type="list" imeMode="halfAlpha" allowBlank="1" showInputMessage="1" showErrorMessage="1" error="リストから選択してください" sqref="J504:J507" xr:uid="{0DC4A658-A028-47FD-AD2F-973C2E42A5E3}">
      <formula1>"①,②,③,④,⑤,○,　"</formula1>
    </dataValidation>
    <dataValidation type="list" imeMode="halfAlpha" allowBlank="1" showInputMessage="1" showErrorMessage="1" error="リストから選択してください" sqref="O504" xr:uid="{4DFD3A3F-48F2-47A8-878B-41B35D445870}">
      <formula1>"○,　"</formula1>
    </dataValidation>
    <dataValidation type="whole" imeMode="halfAlpha" allowBlank="1" showInputMessage="1" showErrorMessage="1" error="有効な数字を入力してください。10兆円以上になる場合は、9,999,999,999と入力してください" sqref="T504" xr:uid="{FE1E6D04-4366-4304-A5ED-B4EF942953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04:V504" xr:uid="{21FCC2FB-8F89-4F26-966E-C25C7AD649E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04:Y504" xr:uid="{74D1820C-D29F-4DB0-95A7-C0B13698BD06}">
      <formula1>-9999999999</formula1>
      <formula2>9999999999</formula2>
    </dataValidation>
    <dataValidation type="list" imeMode="halfAlpha" allowBlank="1" showInputMessage="1" showErrorMessage="1" error="リストから選択してください" sqref="O505" xr:uid="{84572368-EAFE-454B-BAA7-F713C1C867B3}">
      <formula1>"○,　"</formula1>
    </dataValidation>
    <dataValidation type="whole" imeMode="halfAlpha" allowBlank="1" showInputMessage="1" showErrorMessage="1" error="有効な数字を入力してください。10兆円以上になる場合は、9,999,999,999と入力してください" sqref="T505" xr:uid="{ED5AC3E0-8440-489E-93B5-A00B0B3BF5E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05:V505" xr:uid="{8F62A324-9735-46DD-806D-59B5124CBF5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05:Y505" xr:uid="{54E585E0-519A-46CF-AE01-98E32D5E14F0}">
      <formula1>-9999999999</formula1>
      <formula2>9999999999</formula2>
    </dataValidation>
    <dataValidation type="list" imeMode="halfAlpha" allowBlank="1" showInputMessage="1" showErrorMessage="1" error="リストから選択してください" sqref="O506" xr:uid="{CD14874F-5C19-4C43-82F0-02EF2E1EF62F}">
      <formula1>"○,　"</formula1>
    </dataValidation>
    <dataValidation type="whole" imeMode="halfAlpha" allowBlank="1" showInputMessage="1" showErrorMessage="1" error="有効な数字を入力してください。10兆円以上になる場合は、9,999,999,999と入力してください" sqref="T506" xr:uid="{B67B48D4-80AC-48E0-82EE-5EBC2B84C83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06:V506" xr:uid="{A86A2A20-92D6-4B80-BEFE-381AB41236A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06:Y506" xr:uid="{AB07ABB9-D710-49FC-813A-CD9A9F359FCA}">
      <formula1>-9999999999</formula1>
      <formula2>9999999999</formula2>
    </dataValidation>
    <dataValidation type="list" imeMode="halfAlpha" allowBlank="1" showInputMessage="1" showErrorMessage="1" error="リストから選択してください" sqref="O507" xr:uid="{10EA63A1-514A-490F-97DB-2FA4C22257F9}">
      <formula1>"○,　"</formula1>
    </dataValidation>
    <dataValidation type="whole" imeMode="halfAlpha" allowBlank="1" showInputMessage="1" showErrorMessage="1" error="有効な数字を入力してください。10兆円以上になる場合は、9,999,999,999と入力してください" sqref="T507" xr:uid="{598E9340-DB70-46FC-A5EB-ACDB99066A2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07:V507" xr:uid="{22F34924-E1FC-4B73-9EA5-A1B012760BF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07:Y507" xr:uid="{1F6FF731-AD9B-4684-9F88-DE3AFB97AA52}">
      <formula1>-9999999999</formula1>
      <formula2>9999999999</formula2>
    </dataValidation>
    <dataValidation type="list" imeMode="halfAlpha" allowBlank="1" showInputMessage="1" showErrorMessage="1" error="リストから選択してください" sqref="J508:J509" xr:uid="{D92DE32B-DAFF-4BF2-9C56-F151B961B3B4}">
      <formula1>"①,②,③,④,⑤,○,　"</formula1>
    </dataValidation>
    <dataValidation type="list" imeMode="halfAlpha" allowBlank="1" showInputMessage="1" showErrorMessage="1" error="リストから選択してください" sqref="O508" xr:uid="{34DCA3FA-8045-431F-A6FA-213C08C7C5C1}">
      <formula1>"○,　"</formula1>
    </dataValidation>
    <dataValidation type="whole" imeMode="halfAlpha" allowBlank="1" showInputMessage="1" showErrorMessage="1" error="有効な数字を入力してください。10兆円以上になる場合は、9,999,999,999と入力してください" sqref="T508" xr:uid="{77416FDD-F23B-4924-8F42-6DF4C87D73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08:V508" xr:uid="{20C71A3B-77CB-43EF-9024-54F4F9463D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08:Y508" xr:uid="{992FE85F-B635-47CE-A9CE-B5A740375075}">
      <formula1>-9999999999</formula1>
      <formula2>9999999999</formula2>
    </dataValidation>
    <dataValidation type="list" imeMode="halfAlpha" allowBlank="1" showInputMessage="1" showErrorMessage="1" error="リストから選択してください" sqref="O509" xr:uid="{2F629B7A-038C-43D9-92E0-6E1B2410A3D9}">
      <formula1>"○,　"</formula1>
    </dataValidation>
    <dataValidation type="whole" imeMode="halfAlpha" allowBlank="1" showInputMessage="1" showErrorMessage="1" error="有効な数字を入力してください。10兆円以上になる場合は、9,999,999,999と入力してください" sqref="T509" xr:uid="{69C074F4-FF72-4236-8865-6B0A8ABE8E4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09:V509" xr:uid="{B389CB30-797F-467E-9FDC-9CB1AAD0FB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09:Y509" xr:uid="{01BC912E-00E6-48F8-A7A3-B0939FFE4B25}">
      <formula1>-9999999999</formula1>
      <formula2>9999999999</formula2>
    </dataValidation>
    <dataValidation type="list" imeMode="halfAlpha" allowBlank="1" showInputMessage="1" showErrorMessage="1" error="リストから選択してください" sqref="J510:J513" xr:uid="{DFE589BF-DA02-40F0-97D2-6C046FA574B4}">
      <formula1>"①,②,③,④,⑤,○,　"</formula1>
    </dataValidation>
    <dataValidation type="list" imeMode="halfAlpha" allowBlank="1" showInputMessage="1" showErrorMessage="1" error="リストから選択してください" sqref="O510" xr:uid="{EBA24CDC-7C26-4C14-9E83-AFCF26441D33}">
      <formula1>"○,　"</formula1>
    </dataValidation>
    <dataValidation type="whole" imeMode="halfAlpha" allowBlank="1" showInputMessage="1" showErrorMessage="1" error="有効な数字を入力してください。10兆円以上になる場合は、9,999,999,999と入力してください" sqref="T510" xr:uid="{6A511DEF-0C38-4166-8094-3FE7ECB8783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10:V510" xr:uid="{F02393E5-99C2-4C93-B863-C7A4D61715A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10:Y510" xr:uid="{64BB8936-F6B9-47DA-900B-3A064064FDAC}">
      <formula1>-9999999999</formula1>
      <formula2>9999999999</formula2>
    </dataValidation>
    <dataValidation type="list" imeMode="halfAlpha" allowBlank="1" showInputMessage="1" showErrorMessage="1" error="リストから選択してください" sqref="O511" xr:uid="{815CD92D-5AA3-486B-B472-85606C474DAE}">
      <formula1>"○,　"</formula1>
    </dataValidation>
    <dataValidation type="whole" imeMode="halfAlpha" allowBlank="1" showInputMessage="1" showErrorMessage="1" error="有効な数字を入力してください。10兆円以上になる場合は、9,999,999,999と入力してください" sqref="T511" xr:uid="{0D4945E5-B1C1-4FD7-8092-121E018B312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11:V511" xr:uid="{C26367B7-871A-40EE-99AD-892716B4318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11:Y511" xr:uid="{9A45835B-1436-4A0D-9332-292C730E8038}">
      <formula1>-9999999999</formula1>
      <formula2>9999999999</formula2>
    </dataValidation>
    <dataValidation type="list" imeMode="halfAlpha" allowBlank="1" showInputMessage="1" showErrorMessage="1" error="リストから選択してください" sqref="O512" xr:uid="{70E72494-1346-4F6E-A0E5-03D59CF5ED62}">
      <formula1>"○,　"</formula1>
    </dataValidation>
    <dataValidation type="whole" imeMode="halfAlpha" allowBlank="1" showInputMessage="1" showErrorMessage="1" error="有効な数字を入力してください。10兆円以上になる場合は、9,999,999,999と入力してください" sqref="T512" xr:uid="{7EF998AA-5D9A-49F5-88B5-4F1A8234DEF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12:V512" xr:uid="{6B21438F-5D2A-40EC-9C46-886DD666777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12:Y512" xr:uid="{C2856036-96E7-4318-9BB7-8C4C02823A46}">
      <formula1>-9999999999</formula1>
      <formula2>9999999999</formula2>
    </dataValidation>
    <dataValidation type="list" imeMode="halfAlpha" allowBlank="1" showInputMessage="1" showErrorMessage="1" error="リストから選択してください" sqref="O513" xr:uid="{BB194FA8-ED77-49F9-B430-8CFC00345092}">
      <formula1>"○,　"</formula1>
    </dataValidation>
    <dataValidation type="whole" imeMode="halfAlpha" allowBlank="1" showInputMessage="1" showErrorMessage="1" error="有効な数字を入力してください。10兆円以上になる場合は、9,999,999,999と入力してください" sqref="T513" xr:uid="{2D9D3C3C-2BAE-49DD-A7CB-1D7D9153E5B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13:V513" xr:uid="{2285BD7A-AE48-4732-9E08-B83DD0736C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13:Y513" xr:uid="{D418BE68-33FE-42A6-ACE8-DAA4C0FCB9CB}">
      <formula1>-9999999999</formula1>
      <formula2>9999999999</formula2>
    </dataValidation>
    <dataValidation type="list" imeMode="halfAlpha" allowBlank="1" showInputMessage="1" showErrorMessage="1" error="リストから選択してください" sqref="J514:J521" xr:uid="{54C361F8-671B-4DD5-951A-AC4F2A2100FB}">
      <formula1>"①,②,③,④,⑤,○,　"</formula1>
    </dataValidation>
    <dataValidation type="list" imeMode="halfAlpha" allowBlank="1" showInputMessage="1" showErrorMessage="1" error="リストから選択してください" sqref="O514" xr:uid="{B060BE3B-908A-4D34-9BAC-80A3E2E45334}">
      <formula1>"○,　"</formula1>
    </dataValidation>
    <dataValidation type="whole" imeMode="halfAlpha" allowBlank="1" showInputMessage="1" showErrorMessage="1" error="有効な数字を入力してください。10兆円以上になる場合は、9,999,999,999と入力してください" sqref="T514" xr:uid="{ADE5D6AC-665B-4AAB-9594-BF71AA3933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14:V514" xr:uid="{75168C34-F6A5-4CA2-BFC9-00FB8973189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14:Y514" xr:uid="{ED6EB728-6AB3-469F-BFD0-75F1FB605EFF}">
      <formula1>-9999999999</formula1>
      <formula2>9999999999</formula2>
    </dataValidation>
    <dataValidation type="list" imeMode="halfAlpha" allowBlank="1" showInputMessage="1" showErrorMessage="1" error="リストから選択してください" sqref="O515" xr:uid="{E6F2BD76-506E-415A-AE27-8777CE210D5D}">
      <formula1>"○,　"</formula1>
    </dataValidation>
    <dataValidation type="whole" imeMode="halfAlpha" allowBlank="1" showInputMessage="1" showErrorMessage="1" error="有効な数字を入力してください。10兆円以上になる場合は、9,999,999,999と入力してください" sqref="T515" xr:uid="{B7FAA769-00CB-4D11-A854-85A3B72CA0F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15:V515" xr:uid="{1BAB5C2B-DCB3-4779-B0F5-754E4BB6FBE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15:Y515" xr:uid="{B83C03B8-1FFE-4AD0-8531-08D7EB8D305E}">
      <formula1>-9999999999</formula1>
      <formula2>9999999999</formula2>
    </dataValidation>
    <dataValidation type="list" imeMode="halfAlpha" allowBlank="1" showInputMessage="1" showErrorMessage="1" error="リストから選択してください" sqref="O516" xr:uid="{E0BCFE81-A8D1-4547-9B88-77646099159E}">
      <formula1>"○,　"</formula1>
    </dataValidation>
    <dataValidation type="whole" imeMode="halfAlpha" allowBlank="1" showInputMessage="1" showErrorMessage="1" error="有効な数字を入力してください。10兆円以上になる場合は、9,999,999,999と入力してください" sqref="T516" xr:uid="{6060F128-8E00-4428-9A27-85DEF6CC36D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16:V516" xr:uid="{A23406E8-D1CE-4CD9-8F00-BF3E2D7414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16:Y516" xr:uid="{DCC883A9-C747-4108-AD16-A37AC75CB523}">
      <formula1>-9999999999</formula1>
      <formula2>9999999999</formula2>
    </dataValidation>
    <dataValidation type="list" imeMode="halfAlpha" allowBlank="1" showInputMessage="1" showErrorMessage="1" error="リストから選択してください" sqref="O517" xr:uid="{0A24D43D-486A-4679-8E9F-6C80B0A3D5CE}">
      <formula1>"○,　"</formula1>
    </dataValidation>
    <dataValidation type="whole" imeMode="halfAlpha" allowBlank="1" showInputMessage="1" showErrorMessage="1" error="有効な数字を入力してください。10兆円以上になる場合は、9,999,999,999と入力してください" sqref="T517" xr:uid="{E50A9413-77E3-48E6-B0E5-8C5E4018B8D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17:V517" xr:uid="{8FF60232-E0A0-4E7A-BF24-6D0E4ECA0CE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17:Y517" xr:uid="{1217AB45-E75A-45AC-BDB9-DA0B3F342459}">
      <formula1>-9999999999</formula1>
      <formula2>9999999999</formula2>
    </dataValidation>
    <dataValidation type="list" imeMode="halfAlpha" allowBlank="1" showInputMessage="1" showErrorMessage="1" error="リストから選択してください" sqref="O518" xr:uid="{2D4EA8B4-EB27-4D90-97DF-CD7E3FD521D8}">
      <formula1>"○,　"</formula1>
    </dataValidation>
    <dataValidation type="whole" imeMode="halfAlpha" allowBlank="1" showInputMessage="1" showErrorMessage="1" error="有効な数字を入力してください。10兆円以上になる場合は、9,999,999,999と入力してください" sqref="T518" xr:uid="{9A985CBC-E2A1-45B8-B4AF-B07D3F1BD48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18:V518" xr:uid="{4D329671-EF43-45F0-9B6E-954D7B17B8E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18:Y518" xr:uid="{D158C471-1C91-4808-98B4-00C68D7002F8}">
      <formula1>-9999999999</formula1>
      <formula2>9999999999</formula2>
    </dataValidation>
    <dataValidation type="list" imeMode="halfAlpha" allowBlank="1" showInputMessage="1" showErrorMessage="1" error="リストから選択してください" sqref="O519" xr:uid="{EEA2FBC8-42D6-41DA-B883-8095538F65DF}">
      <formula1>"○,　"</formula1>
    </dataValidation>
    <dataValidation type="whole" imeMode="halfAlpha" allowBlank="1" showInputMessage="1" showErrorMessage="1" error="有効な数字を入力してください。10兆円以上になる場合は、9,999,999,999と入力してください" sqref="T519" xr:uid="{E4B0612B-192B-49A6-A609-A1D54B714E5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19:V519" xr:uid="{F98A7935-24E4-4077-B232-1F33A2FE606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19:Y519" xr:uid="{D495C3B0-4292-4153-A964-F80F6326EA73}">
      <formula1>-9999999999</formula1>
      <formula2>9999999999</formula2>
    </dataValidation>
    <dataValidation type="list" imeMode="halfAlpha" allowBlank="1" showInputMessage="1" showErrorMessage="1" error="リストから選択してください" sqref="O520" xr:uid="{39A927A2-AC6C-4B01-85FB-D512DF0BE23D}">
      <formula1>"○,　"</formula1>
    </dataValidation>
    <dataValidation type="whole" imeMode="halfAlpha" allowBlank="1" showInputMessage="1" showErrorMessage="1" error="有効な数字を入力してください。10兆円以上になる場合は、9,999,999,999と入力してください" sqref="T520" xr:uid="{F38C91E2-FB30-4F53-A554-591A5D102C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20:V520" xr:uid="{DF27A2DE-11EA-4E19-9C22-DD0FC52B8BE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20:Y520" xr:uid="{09C9370C-F9DA-400F-9444-55479AA6E7D5}">
      <formula1>-9999999999</formula1>
      <formula2>9999999999</formula2>
    </dataValidation>
    <dataValidation type="list" imeMode="halfAlpha" allowBlank="1" showInputMessage="1" showErrorMessage="1" error="リストから選択してください" sqref="O521" xr:uid="{F29FD93B-E313-434B-BEA6-E7316E1C4944}">
      <formula1>"○,　"</formula1>
    </dataValidation>
    <dataValidation type="whole" imeMode="halfAlpha" allowBlank="1" showInputMessage="1" showErrorMessage="1" error="有効な数字を入力してください。10兆円以上になる場合は、9,999,999,999と入力してください" sqref="T521" xr:uid="{9371ACC4-9FCA-4BCC-9BBB-70B035200F9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21:V521" xr:uid="{5B587202-2ECC-4C70-868E-B94BF1AB4F0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21:Y521" xr:uid="{BD2FC38E-3210-4F16-A37B-289C2E28B29C}">
      <formula1>-9999999999</formula1>
      <formula2>9999999999</formula2>
    </dataValidation>
    <dataValidation type="list" imeMode="halfAlpha" allowBlank="1" showInputMessage="1" showErrorMessage="1" error="リストから選択してください" sqref="J526" xr:uid="{FB52F757-9E4F-4286-813B-4F43A8860E22}">
      <formula1>"①,②,③,④,⑤,○,　"</formula1>
    </dataValidation>
    <dataValidation type="list" imeMode="halfAlpha" allowBlank="1" showInputMessage="1" showErrorMessage="1" error="リストから選択してください" sqref="O526" xr:uid="{6AE2022D-2BFE-4502-A278-8AD2B2734E71}">
      <formula1>"○,　"</formula1>
    </dataValidation>
    <dataValidation type="whole" imeMode="halfAlpha" allowBlank="1" showInputMessage="1" showErrorMessage="1" error="有効な数字を入力してください。10兆円以上になる場合は、9,999,999,999と入力してください" sqref="T526" xr:uid="{D4F41476-14EE-4A6F-89D7-59E12EBF1B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526:V526" xr:uid="{46D4ABD1-37B1-434A-81D0-94C207EC504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526:Y526" xr:uid="{797AEC34-68C2-4CBA-92D8-461975167902}">
      <formula1>-9999999999</formula1>
      <formula2>9999999999</formula2>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116"/>
  </cols>
  <sheetData>
    <row r="1" spans="1:1" x14ac:dyDescent="0.15">
      <c r="A1" s="11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6" t="str">
        <f>"@神奈川県@和歌山県@鹿児島県@"</f>
        <v>@神奈川県@和歌山県@鹿児島県@</v>
      </c>
    </row>
    <row r="3" spans="1:1" x14ac:dyDescent="0.15">
      <c r="A3" s="116" t="s">
        <v>107</v>
      </c>
    </row>
    <row r="4" spans="1:1" x14ac:dyDescent="0.15">
      <c r="A4" s="116" t="s">
        <v>108</v>
      </c>
    </row>
  </sheetData>
  <sheetProtection algorithmName="SHA-512" hashValue="00x948C8QO0ZSUPkE1JigGN3ukvXDc/LxQSyiT9n+jQqADEXm0Wh+AGDGAhkwefBixMgXPe1pC36tnlKbxG8UA==" saltValue="SEzyf5S4Ex4BzOkboLJ9/g=="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株式会社 ミラ</cp:lastModifiedBy>
  <cp:lastPrinted>2022-10-13T05:40:18Z</cp:lastPrinted>
  <dcterms:created xsi:type="dcterms:W3CDTF">2018-07-20T07:50:20Z</dcterms:created>
  <dcterms:modified xsi:type="dcterms:W3CDTF">2025-10-23T00:06:38Z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