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develop_cloud\bid_entry\07申請書\doc\ver8\reg_standard\記入例\"/>
    </mc:Choice>
  </mc:AlternateContent>
  <xr:revisionPtr revIDLastSave="0" documentId="8_{26FC4677-A36F-4C76-B374-AFB85B117D49}" xr6:coauthVersionLast="47" xr6:coauthVersionMax="47" xr10:uidLastSave="{00000000-0000-0000-0000-000000000000}"/>
  <workbookProtection workbookAlgorithmName="SHA-512" workbookHashValue="2IebmbV42crCRPp0yimDXCZEiumoyKahsyDpaOZuwtHoGuVcPx6wuIuti3RJQVFaXrhLUyyYi7+bpD1hVGIxnQ==" workbookSaltValue="xbeHbaoc6zAcMqQK+o3Y8Q==" workbookSpinCount="100000" lockStructure="1"/>
  <bookViews>
    <workbookView xWindow="-120" yWindow="-12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入力シート!$A$236</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26" i="1" l="1"/>
  <c r="A521" i="1"/>
  <c r="A514" i="1"/>
  <c r="A513" i="1"/>
  <c r="A510" i="1"/>
  <c r="A508" i="1"/>
  <c r="A507" i="1"/>
  <c r="A504" i="1"/>
  <c r="A503" i="1"/>
  <c r="A496" i="1"/>
  <c r="A494" i="1"/>
  <c r="A493" i="1"/>
  <c r="A491" i="1"/>
  <c r="A490" i="1"/>
  <c r="A489" i="1"/>
  <c r="A478" i="1"/>
  <c r="A477" i="1"/>
  <c r="A470" i="1"/>
  <c r="A469" i="1"/>
  <c r="A467" i="1"/>
  <c r="A466" i="1"/>
  <c r="A462" i="1"/>
  <c r="A461" i="1"/>
  <c r="A455" i="1"/>
  <c r="A452" i="1"/>
  <c r="A451" i="1"/>
  <c r="A438" i="1"/>
  <c r="A437" i="1"/>
  <c r="A434" i="1"/>
  <c r="A433" i="1"/>
  <c r="A430" i="1"/>
  <c r="A429" i="1"/>
  <c r="A421" i="1"/>
  <c r="A416" i="1"/>
  <c r="A415" i="1"/>
  <c r="A409" i="1"/>
  <c r="A408" i="1"/>
  <c r="A405" i="1"/>
  <c r="A404" i="1"/>
  <c r="A398" i="1"/>
  <c r="A390" i="1"/>
  <c r="A384" i="1"/>
  <c r="A375" i="1"/>
  <c r="A371" i="1"/>
  <c r="A367" i="1"/>
  <c r="A358" i="1"/>
  <c r="A353" i="1"/>
  <c r="A344" i="1"/>
  <c r="A334" i="1"/>
  <c r="A333" i="1"/>
  <c r="A328" i="1"/>
  <c r="A327" i="1"/>
  <c r="A326" i="1"/>
  <c r="A324" i="1"/>
  <c r="A323" i="1"/>
  <c r="A320" i="1"/>
  <c r="A318" i="1"/>
  <c r="A312" i="1"/>
  <c r="A310" i="1"/>
  <c r="A305" i="1"/>
  <c r="A299" i="1"/>
  <c r="A298" i="1"/>
  <c r="A293" i="1"/>
  <c r="A291" i="1"/>
  <c r="A288" i="1"/>
  <c r="A286" i="1"/>
  <c r="A285" i="1"/>
  <c r="A279" i="1"/>
  <c r="A271" i="1"/>
  <c r="A268" i="1"/>
  <c r="A267" i="1"/>
  <c r="A264" i="1"/>
  <c r="A263" i="1"/>
  <c r="A257" i="1"/>
  <c r="A252" i="1"/>
  <c r="A251" i="1"/>
  <c r="A247" i="1"/>
  <c r="A239" i="1"/>
  <c r="A236" i="1"/>
  <c r="A204" i="1"/>
  <c r="A202" i="1"/>
  <c r="A201" i="1"/>
  <c r="A200" i="1"/>
  <c r="A189" i="1"/>
  <c r="A186" i="1"/>
  <c r="A185" i="1"/>
  <c r="A184" i="1"/>
  <c r="A182"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AB526" i="1"/>
  <c r="AB514" i="1"/>
  <c r="AB510" i="1"/>
  <c r="AB508" i="1"/>
  <c r="AB504" i="1"/>
  <c r="AB496" i="1"/>
  <c r="AB494" i="1"/>
  <c r="AB491" i="1"/>
  <c r="AB490" i="1"/>
  <c r="AB478" i="1"/>
  <c r="AB470" i="1"/>
  <c r="AB467" i="1"/>
  <c r="AB462" i="1"/>
  <c r="AB455" i="1"/>
  <c r="AB452" i="1"/>
  <c r="AB438" i="1"/>
  <c r="AB434" i="1"/>
  <c r="AB430" i="1"/>
  <c r="AB421" i="1"/>
  <c r="AB416" i="1"/>
  <c r="AB409" i="1"/>
  <c r="AB405" i="1"/>
  <c r="AB398" i="1"/>
  <c r="AB390" i="1"/>
  <c r="AB384" i="1"/>
  <c r="AB375" i="1"/>
  <c r="AB371" i="1"/>
  <c r="AB367" i="1"/>
  <c r="AB358" i="1"/>
  <c r="AB353" i="1"/>
  <c r="AB344" i="1"/>
  <c r="AB334" i="1"/>
  <c r="AB328" i="1"/>
  <c r="AB327" i="1"/>
  <c r="AB324" i="1"/>
  <c r="AB320" i="1"/>
  <c r="AB318" i="1"/>
  <c r="AB312" i="1"/>
  <c r="AB305" i="1"/>
  <c r="AB299" i="1"/>
  <c r="AB293" i="1"/>
  <c r="AB291" i="1"/>
  <c r="AB288" i="1"/>
  <c r="AB286" i="1"/>
  <c r="AB279" i="1"/>
  <c r="AB271" i="1"/>
  <c r="AB268" i="1"/>
  <c r="AB264" i="1"/>
  <c r="AB257" i="1"/>
  <c r="AB252" i="1"/>
  <c r="AB247" i="1"/>
  <c r="AB239" i="1"/>
  <c r="AC494" i="1" l="1"/>
  <c r="AC495" i="1" s="1"/>
  <c r="AC358" i="1"/>
  <c r="AC359" i="1" s="1"/>
  <c r="AC360" i="1" s="1"/>
  <c r="AC361" i="1" s="1"/>
  <c r="AC362" i="1" s="1"/>
  <c r="AC363" i="1" s="1"/>
  <c r="AC364" i="1" s="1"/>
  <c r="AC365" i="1" s="1"/>
  <c r="AC366" i="1" s="1"/>
  <c r="AC462" i="1"/>
  <c r="AC463" i="1" s="1"/>
  <c r="AC464" i="1" s="1"/>
  <c r="AC465" i="1" s="1"/>
  <c r="AC466" i="1" s="1"/>
  <c r="AC508" i="1"/>
  <c r="AC509" i="1" s="1"/>
  <c r="AC491" i="1"/>
  <c r="AC492" i="1" s="1"/>
  <c r="AC493" i="1" s="1"/>
  <c r="AC490" i="1"/>
  <c r="AC455" i="1"/>
  <c r="AC456" i="1" s="1"/>
  <c r="AC457" i="1" s="1"/>
  <c r="AC458" i="1" s="1"/>
  <c r="AC459" i="1" s="1"/>
  <c r="AC460" i="1" s="1"/>
  <c r="AC461" i="1" s="1"/>
  <c r="AC334" i="1"/>
  <c r="AC335" i="1" s="1"/>
  <c r="AC336" i="1" s="1"/>
  <c r="AC337" i="1" s="1"/>
  <c r="AC338" i="1" s="1"/>
  <c r="AC339" i="1" s="1"/>
  <c r="AC340" i="1" s="1"/>
  <c r="AC341" i="1" s="1"/>
  <c r="AC342" i="1" s="1"/>
  <c r="AC343" i="1" s="1"/>
  <c r="AC257" i="1"/>
  <c r="AC258" i="1" s="1"/>
  <c r="AC259" i="1" s="1"/>
  <c r="AC260" i="1" s="1"/>
  <c r="AC261" i="1" s="1"/>
  <c r="AC262" i="1" s="1"/>
  <c r="AC263" i="1" s="1"/>
  <c r="AC430" i="1"/>
  <c r="AC431" i="1" s="1"/>
  <c r="AC432" i="1" s="1"/>
  <c r="AC433" i="1" s="1"/>
  <c r="AC452" i="1"/>
  <c r="AC453" i="1" s="1"/>
  <c r="AC454" i="1" s="1"/>
  <c r="AC344" i="1"/>
  <c r="AC345" i="1" s="1"/>
  <c r="AC346" i="1" s="1"/>
  <c r="AC347" i="1" s="1"/>
  <c r="AC348" i="1" s="1"/>
  <c r="AC349" i="1" s="1"/>
  <c r="AC350" i="1" s="1"/>
  <c r="AC351" i="1" s="1"/>
  <c r="AC352" i="1" s="1"/>
  <c r="AC470" i="1"/>
  <c r="AC471" i="1" s="1"/>
  <c r="AC472" i="1" s="1"/>
  <c r="AC473" i="1" s="1"/>
  <c r="AC474" i="1" s="1"/>
  <c r="AC475" i="1" s="1"/>
  <c r="AC476" i="1" s="1"/>
  <c r="AC477" i="1" s="1"/>
  <c r="AC324" i="1"/>
  <c r="AC325" i="1" s="1"/>
  <c r="AC326" i="1" s="1"/>
  <c r="AC421" i="1"/>
  <c r="AC422" i="1" s="1"/>
  <c r="AC423" i="1" s="1"/>
  <c r="AC424" i="1" s="1"/>
  <c r="AC425" i="1" s="1"/>
  <c r="AC426" i="1" s="1"/>
  <c r="AC427" i="1" s="1"/>
  <c r="AC428" i="1" s="1"/>
  <c r="AC429" i="1" s="1"/>
  <c r="AC434" i="1"/>
  <c r="AC435" i="1" s="1"/>
  <c r="AC436" i="1" s="1"/>
  <c r="AC437" i="1" s="1"/>
  <c r="AC438" i="1"/>
  <c r="AC439" i="1" s="1"/>
  <c r="AC440" i="1" s="1"/>
  <c r="AC441" i="1" s="1"/>
  <c r="AC442" i="1" s="1"/>
  <c r="AC443" i="1" s="1"/>
  <c r="AC444" i="1" s="1"/>
  <c r="AC445" i="1" s="1"/>
  <c r="AC446" i="1" s="1"/>
  <c r="AC447" i="1" s="1"/>
  <c r="AC448" i="1" s="1"/>
  <c r="AC449" i="1" s="1"/>
  <c r="AC450" i="1" s="1"/>
  <c r="AC451" i="1" s="1"/>
  <c r="AC371" i="1"/>
  <c r="AC372" i="1" s="1"/>
  <c r="AC373" i="1" s="1"/>
  <c r="AC374" i="1" s="1"/>
  <c r="AC271" i="1"/>
  <c r="AC272" i="1" s="1"/>
  <c r="AC273" i="1" s="1"/>
  <c r="AC274" i="1" s="1"/>
  <c r="AC275" i="1" s="1"/>
  <c r="AC276" i="1" s="1"/>
  <c r="AC277" i="1" s="1"/>
  <c r="AC278" i="1" s="1"/>
  <c r="AC496" i="1"/>
  <c r="AC497" i="1" s="1"/>
  <c r="AC498" i="1" s="1"/>
  <c r="AC499" i="1" s="1"/>
  <c r="AC500" i="1" s="1"/>
  <c r="AC501" i="1" s="1"/>
  <c r="AC502" i="1" s="1"/>
  <c r="AC503" i="1" s="1"/>
  <c r="AC279" i="1"/>
  <c r="AC280" i="1" s="1"/>
  <c r="AC281" i="1" s="1"/>
  <c r="AC282" i="1" s="1"/>
  <c r="AC283" i="1" s="1"/>
  <c r="AC284" i="1" s="1"/>
  <c r="AC285" i="1" s="1"/>
  <c r="AC504" i="1"/>
  <c r="AC505" i="1" s="1"/>
  <c r="AC506" i="1" s="1"/>
  <c r="AC507" i="1" s="1"/>
  <c r="AC467" i="1"/>
  <c r="AC468" i="1" s="1"/>
  <c r="AC469" i="1" s="1"/>
  <c r="AC478" i="1"/>
  <c r="AC479" i="1" s="1"/>
  <c r="AC480" i="1" s="1"/>
  <c r="AC481" i="1" s="1"/>
  <c r="AC482" i="1" s="1"/>
  <c r="AC483" i="1" s="1"/>
  <c r="AC484" i="1" s="1"/>
  <c r="AC485" i="1" s="1"/>
  <c r="AC486" i="1" s="1"/>
  <c r="AC487" i="1" s="1"/>
  <c r="AC488" i="1" s="1"/>
  <c r="AC489" i="1" s="1"/>
  <c r="AC375" i="1"/>
  <c r="AC376" i="1" s="1"/>
  <c r="AC377" i="1" s="1"/>
  <c r="AC378" i="1" s="1"/>
  <c r="AC379" i="1" s="1"/>
  <c r="AC380" i="1" s="1"/>
  <c r="AC381" i="1" s="1"/>
  <c r="AC382" i="1" s="1"/>
  <c r="AC383" i="1" s="1"/>
  <c r="AC367" i="1"/>
  <c r="AC368" i="1" s="1"/>
  <c r="AC369" i="1" s="1"/>
  <c r="AC370" i="1" s="1"/>
  <c r="AC510" i="1"/>
  <c r="AC511" i="1" s="1"/>
  <c r="AC512" i="1" s="1"/>
  <c r="AC513" i="1" s="1"/>
  <c r="AC288" i="1"/>
  <c r="AC289" i="1" s="1"/>
  <c r="AC290" i="1" s="1"/>
  <c r="AC514" i="1"/>
  <c r="AC515" i="1" s="1"/>
  <c r="AC516" i="1" s="1"/>
  <c r="AC517" i="1" s="1"/>
  <c r="AC518" i="1" s="1"/>
  <c r="AC519" i="1" s="1"/>
  <c r="AC520" i="1" s="1"/>
  <c r="AC521" i="1" s="1"/>
  <c r="AC293" i="1"/>
  <c r="AC294" i="1" s="1"/>
  <c r="AC295" i="1" s="1"/>
  <c r="AC296" i="1" s="1"/>
  <c r="AC297" i="1" s="1"/>
  <c r="AC298" i="1" s="1"/>
  <c r="AC384" i="1"/>
  <c r="AC385" i="1" s="1"/>
  <c r="AC386" i="1" s="1"/>
  <c r="AC387" i="1" s="1"/>
  <c r="AC388" i="1" s="1"/>
  <c r="AC389" i="1" s="1"/>
  <c r="AC398" i="1"/>
  <c r="AC399" i="1" s="1"/>
  <c r="AC400" i="1" s="1"/>
  <c r="AC401" i="1" s="1"/>
  <c r="AC402" i="1" s="1"/>
  <c r="AC403" i="1" s="1"/>
  <c r="AC404" i="1" s="1"/>
  <c r="AC409" i="1"/>
  <c r="AC410" i="1" s="1"/>
  <c r="AC411" i="1" s="1"/>
  <c r="AC412" i="1" s="1"/>
  <c r="AC413" i="1" s="1"/>
  <c r="AC414" i="1" s="1"/>
  <c r="AC415" i="1" s="1"/>
  <c r="AC299" i="1"/>
  <c r="AC300" i="1" s="1"/>
  <c r="AC301" i="1" s="1"/>
  <c r="AC302" i="1" s="1"/>
  <c r="AC303" i="1" s="1"/>
  <c r="AC304" i="1" s="1"/>
  <c r="AC416" i="1"/>
  <c r="AC305" i="1"/>
  <c r="AC306" i="1" s="1"/>
  <c r="AC307" i="1" s="1"/>
  <c r="AC308" i="1" s="1"/>
  <c r="AC309" i="1" s="1"/>
  <c r="AC310" i="1" s="1"/>
  <c r="AC311" i="1" s="1"/>
  <c r="AC286" i="1"/>
  <c r="AC287" i="1" s="1"/>
  <c r="AC390" i="1"/>
  <c r="AC391" i="1" s="1"/>
  <c r="AC392" i="1" s="1"/>
  <c r="AC393" i="1" s="1"/>
  <c r="AC394" i="1" s="1"/>
  <c r="AC395" i="1" s="1"/>
  <c r="AC396" i="1" s="1"/>
  <c r="AC397" i="1" s="1"/>
  <c r="AC312" i="1"/>
  <c r="AC313" i="1" s="1"/>
  <c r="AC314" i="1" s="1"/>
  <c r="AC315" i="1" s="1"/>
  <c r="AC316" i="1" s="1"/>
  <c r="AC317" i="1" s="1"/>
  <c r="AC318" i="1"/>
  <c r="AC319" i="1" s="1"/>
  <c r="AC320" i="1"/>
  <c r="AC321" i="1" s="1"/>
  <c r="AC322" i="1" s="1"/>
  <c r="AC323" i="1" s="1"/>
  <c r="AC327" i="1"/>
  <c r="AC328" i="1"/>
  <c r="AC329" i="1" s="1"/>
  <c r="AC330" i="1" s="1"/>
  <c r="AC331" i="1" s="1"/>
  <c r="AC332" i="1" s="1"/>
  <c r="AC333" i="1" s="1"/>
  <c r="AC353" i="1"/>
  <c r="AC354" i="1" s="1"/>
  <c r="AC355" i="1" s="1"/>
  <c r="AC356" i="1" s="1"/>
  <c r="AC357" i="1" s="1"/>
  <c r="AC264" i="1"/>
  <c r="AC265" i="1" s="1"/>
  <c r="AC266" i="1" s="1"/>
  <c r="AC267" i="1" s="1"/>
  <c r="AC268" i="1"/>
  <c r="AC269" i="1" s="1"/>
  <c r="AC270" i="1" s="1"/>
  <c r="AC291" i="1"/>
  <c r="AC292" i="1" s="1"/>
  <c r="AC405" i="1"/>
  <c r="AC406" i="1" s="1"/>
  <c r="AC407" i="1" s="1"/>
  <c r="AC408" i="1" s="1"/>
  <c r="AC247" i="1"/>
  <c r="AC248" i="1" s="1"/>
  <c r="AC249" i="1" s="1"/>
  <c r="AC250" i="1" s="1"/>
  <c r="AC251" i="1" s="1"/>
  <c r="AC252" i="1"/>
  <c r="AC526" i="1"/>
  <c r="AC239" i="1" l="1"/>
  <c r="AC240" i="1" s="1"/>
  <c r="AC241" i="1" s="1"/>
  <c r="AC242" i="1" s="1"/>
  <c r="AC243" i="1" s="1"/>
  <c r="AC244" i="1" s="1"/>
  <c r="AC245" i="1" s="1"/>
  <c r="AC246" i="1" s="1"/>
  <c r="J177" i="1" l="1"/>
  <c r="J192" i="1" l="1"/>
  <c r="J194" i="1" l="1"/>
  <c r="I220" i="1" l="1"/>
  <c r="I232" i="1"/>
  <c r="I214" i="1" l="1"/>
  <c r="I203" i="1"/>
  <c r="D114" i="1"/>
  <c r="D116" i="1" s="1"/>
  <c r="D118" i="1" s="1"/>
  <c r="D120" i="1" s="1"/>
  <c r="D122" i="1" s="1"/>
  <c r="D124" i="1" s="1"/>
  <c r="D126" i="1" s="1"/>
  <c r="J198" i="1" l="1"/>
  <c r="J196" i="1"/>
  <c r="A2" i="2" l="1"/>
  <c r="A1" i="2"/>
</calcChain>
</file>

<file path=xl/sharedStrings.xml><?xml version="1.0" encoding="utf-8"?>
<sst xmlns="http://schemas.openxmlformats.org/spreadsheetml/2006/main" count="560" uniqueCount="477">
  <si>
    <t>営業年数</t>
    <rPh sb="0" eb="2">
      <t>エイギョウ</t>
    </rPh>
    <rPh sb="2" eb="4">
      <t>ネンスウ</t>
    </rPh>
    <phoneticPr fontId="6"/>
  </si>
  <si>
    <t>外資状況</t>
    <rPh sb="0" eb="2">
      <t>ガイシ</t>
    </rPh>
    <rPh sb="2" eb="4">
      <t>ジョウキョウ</t>
    </rPh>
    <phoneticPr fontId="6"/>
  </si>
  <si>
    <t>設備の額</t>
    <rPh sb="0" eb="2">
      <t>セツビ</t>
    </rPh>
    <rPh sb="3" eb="4">
      <t>ガク</t>
    </rPh>
    <phoneticPr fontId="6"/>
  </si>
  <si>
    <t>機械装置類(千円)</t>
    <rPh sb="0" eb="2">
      <t>キカイ</t>
    </rPh>
    <rPh sb="2" eb="4">
      <t>ソウチ</t>
    </rPh>
    <rPh sb="4" eb="5">
      <t>ルイ</t>
    </rPh>
    <rPh sb="6" eb="8">
      <t>センエン</t>
    </rPh>
    <phoneticPr fontId="5"/>
  </si>
  <si>
    <t>運搬具類(千円)</t>
    <rPh sb="0" eb="2">
      <t>ウンパン</t>
    </rPh>
    <rPh sb="2" eb="3">
      <t>グ</t>
    </rPh>
    <rPh sb="3" eb="4">
      <t>ルイ</t>
    </rPh>
    <phoneticPr fontId="5"/>
  </si>
  <si>
    <t>工具その他(千円)</t>
    <rPh sb="0" eb="2">
      <t>コウグ</t>
    </rPh>
    <rPh sb="4" eb="5">
      <t>タ</t>
    </rPh>
    <phoneticPr fontId="5"/>
  </si>
  <si>
    <t>合計(千円)</t>
    <rPh sb="0" eb="2">
      <t>ゴウケイ</t>
    </rPh>
    <phoneticPr fontId="5"/>
  </si>
  <si>
    <t>区分</t>
    <rPh sb="0" eb="2">
      <t>クブン</t>
    </rPh>
    <phoneticPr fontId="5"/>
  </si>
  <si>
    <t>外資区分</t>
    <rPh sb="0" eb="2">
      <t>ガイシ</t>
    </rPh>
    <rPh sb="2" eb="4">
      <t>クブン</t>
    </rPh>
    <phoneticPr fontId="6"/>
  </si>
  <si>
    <t>国名</t>
    <rPh sb="0" eb="1">
      <t>クニ</t>
    </rPh>
    <rPh sb="1" eb="2">
      <t>メイ</t>
    </rPh>
    <phoneticPr fontId="5"/>
  </si>
  <si>
    <t>外資比率 (%)</t>
    <rPh sb="0" eb="2">
      <t>ガイシ</t>
    </rPh>
    <rPh sb="2" eb="4">
      <t>ヒリツ</t>
    </rPh>
    <phoneticPr fontId="5"/>
  </si>
  <si>
    <t>%</t>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</si>
  <si>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</si>
  <si>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</si>
  <si>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</si>
  <si>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</si>
  <si>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t>選択</t>
    <rPh sb="0" eb="2">
      <t>センタク</t>
    </rPh>
    <phoneticPr fontId="6"/>
  </si>
  <si>
    <t>(a)外資なし</t>
    <rPh sb="3" eb="5">
      <t>ガイシ</t>
    </rPh>
    <phoneticPr fontId="6"/>
  </si>
  <si>
    <t>(b)外国籍会社</t>
    <rPh sb="3" eb="6">
      <t>ガイコクセキ</t>
    </rPh>
    <rPh sb="6" eb="8">
      <t>ガイシャ</t>
    </rPh>
    <phoneticPr fontId="6"/>
  </si>
  <si>
    <t>(c)日本国籍会社(外資比率100%)</t>
    <phoneticPr fontId="6"/>
  </si>
  <si>
    <t>(d)日本国籍会社</t>
    <phoneticPr fontId="6"/>
  </si>
  <si>
    <t>年</t>
    <rPh sb="0" eb="1">
      <t>ネン</t>
    </rPh>
    <phoneticPr fontId="5"/>
  </si>
  <si>
    <t>適格組合証明取得年月日</t>
    <rPh sb="0" eb="2">
      <t>テキカク</t>
    </rPh>
    <rPh sb="2" eb="4">
      <t>クミアイ</t>
    </rPh>
    <rPh sb="4" eb="6">
      <t>ショウメイ</t>
    </rPh>
    <rPh sb="6" eb="8">
      <t>シュトク</t>
    </rPh>
    <rPh sb="8" eb="11">
      <t>ネンガッピ</t>
    </rPh>
    <phoneticPr fontId="6"/>
  </si>
  <si>
    <t>適格組合証明番号</t>
    <rPh sb="0" eb="2">
      <t>テキカク</t>
    </rPh>
    <rPh sb="2" eb="4">
      <t>クミアイ</t>
    </rPh>
    <rPh sb="4" eb="6">
      <t>ショウメイ</t>
    </rPh>
    <rPh sb="6" eb="8">
      <t>バンゴウ</t>
    </rPh>
    <phoneticPr fontId="6"/>
  </si>
  <si>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</si>
  <si>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</si>
  <si>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</si>
  <si>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</si>
  <si>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</si>
  <si>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みなし大企業</t>
    <rPh sb="3" eb="6">
      <t>ダイキギョウ</t>
    </rPh>
    <phoneticPr fontId="6"/>
  </si>
  <si>
    <t>自己資本額</t>
    <rPh sb="0" eb="2">
      <t>ジコ</t>
    </rPh>
    <rPh sb="2" eb="4">
      <t>シホン</t>
    </rPh>
    <rPh sb="4" eb="5">
      <t>ガク</t>
    </rPh>
    <phoneticPr fontId="5"/>
  </si>
  <si>
    <t>株主資本</t>
    <rPh sb="0" eb="2">
      <t>カブヌシ</t>
    </rPh>
    <rPh sb="2" eb="4">
      <t>シホン</t>
    </rPh>
    <phoneticPr fontId="6"/>
  </si>
  <si>
    <t xml:space="preserve"> (うち外国資本)</t>
    <phoneticPr fontId="6"/>
  </si>
  <si>
    <t>評価・換算差額等</t>
    <rPh sb="0" eb="2">
      <t>ヒョウカ</t>
    </rPh>
    <rPh sb="3" eb="5">
      <t>カンザン</t>
    </rPh>
    <rPh sb="5" eb="7">
      <t>サガク</t>
    </rPh>
    <rPh sb="7" eb="8">
      <t>トウ</t>
    </rPh>
    <phoneticPr fontId="6"/>
  </si>
  <si>
    <t>新株予約権</t>
    <phoneticPr fontId="5"/>
  </si>
  <si>
    <t>経営状況（流動比率）</t>
    <rPh sb="0" eb="2">
      <t>ケイエイ</t>
    </rPh>
    <rPh sb="2" eb="4">
      <t>ジョウキョウ</t>
    </rPh>
    <rPh sb="5" eb="7">
      <t>リュウドウ</t>
    </rPh>
    <rPh sb="7" eb="9">
      <t>ヒリツ</t>
    </rPh>
    <phoneticPr fontId="5"/>
  </si>
  <si>
    <t>流動比率（a/b×100）</t>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</si>
  <si>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6"/>
  </si>
  <si>
    <t>F.業種情報</t>
    <rPh sb="2" eb="4">
      <t>ギョウシュ</t>
    </rPh>
    <rPh sb="4" eb="6">
      <t>ジョウホウ</t>
    </rPh>
    <phoneticPr fontId="5"/>
  </si>
  <si>
    <t>フォーム印刷</t>
  </si>
  <si>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</si>
  <si>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</si>
  <si>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</si>
  <si>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</si>
  <si>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</si>
  <si>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</si>
  <si>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</si>
  <si>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</si>
  <si>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</si>
  <si>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</si>
  <si>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</si>
  <si>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</si>
  <si>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</si>
  <si>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</si>
  <si>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</si>
  <si>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</si>
  <si>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</si>
  <si>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</si>
  <si>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</si>
  <si>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</si>
  <si>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</si>
  <si>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</si>
  <si>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</si>
  <si>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</si>
  <si>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</si>
  <si>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</si>
  <si>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</si>
  <si>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</si>
  <si>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</si>
  <si>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</si>
  <si>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</si>
  <si>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</si>
  <si>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</si>
  <si>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</si>
  <si>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</si>
  <si>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</si>
  <si>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</si>
  <si>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</si>
  <si>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</si>
  <si>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</si>
  <si>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①技術職員</t>
    <rPh sb="1" eb="3">
      <t>ギジュツ</t>
    </rPh>
    <rPh sb="3" eb="5">
      <t>ショクイン</t>
    </rPh>
    <phoneticPr fontId="5"/>
  </si>
  <si>
    <t>②事務職員</t>
    <rPh sb="1" eb="3">
      <t>ジム</t>
    </rPh>
    <rPh sb="3" eb="5">
      <t>ショクイン</t>
    </rPh>
    <phoneticPr fontId="5"/>
  </si>
  <si>
    <t>③その他の職員</t>
    <phoneticPr fontId="6"/>
  </si>
  <si>
    <t>④合計</t>
    <rPh sb="1" eb="3">
      <t>ゴウケイケイ</t>
    </rPh>
    <phoneticPr fontId="5"/>
  </si>
  <si>
    <t>⑤役職員等(④の内数)</t>
    <rPh sb="1" eb="4">
      <t>ヤクショクイン</t>
    </rPh>
    <rPh sb="4" eb="5">
      <t>トウ</t>
    </rPh>
    <rPh sb="8" eb="10">
      <t>ウチスウ</t>
    </rPh>
    <phoneticPr fontId="5"/>
  </si>
  <si>
    <t>直前決算時（千円）</t>
    <rPh sb="0" eb="2">
      <t>チョクゼン</t>
    </rPh>
    <rPh sb="2" eb="4">
      <t>ケッサン</t>
    </rPh>
    <rPh sb="4" eb="5">
      <t>ジ</t>
    </rPh>
    <rPh sb="6" eb="8">
      <t>センエン</t>
    </rPh>
    <phoneticPr fontId="6"/>
  </si>
  <si>
    <t>計</t>
    <phoneticPr fontId="6"/>
  </si>
  <si>
    <t>直前年度分決算</t>
    <rPh sb="0" eb="2">
      <t>チョクゼン</t>
    </rPh>
    <rPh sb="2" eb="5">
      <t>ネンドブン</t>
    </rPh>
    <rPh sb="5" eb="7">
      <t>ケッサン</t>
    </rPh>
    <phoneticPr fontId="6"/>
  </si>
  <si>
    <t>流動資産(a)</t>
    <rPh sb="0" eb="2">
      <t>リュウドウ</t>
    </rPh>
    <rPh sb="2" eb="4">
      <t>シサン</t>
    </rPh>
    <phoneticPr fontId="5"/>
  </si>
  <si>
    <t>千円</t>
    <rPh sb="0" eb="2">
      <t>センエン</t>
    </rPh>
    <phoneticPr fontId="5"/>
  </si>
  <si>
    <t>流動負債(b)</t>
    <rPh sb="0" eb="2">
      <t>リュウドウ</t>
    </rPh>
    <rPh sb="2" eb="4">
      <t>フサイ</t>
    </rPh>
    <phoneticPr fontId="5"/>
  </si>
  <si>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</si>
  <si>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</si>
  <si>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</si>
  <si>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</si>
  <si>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</si>
  <si>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</si>
  <si>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</si>
  <si>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</si>
  <si>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</si>
  <si>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</si>
  <si>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</si>
  <si>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</si>
  <si>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常勤職員の人数</t>
    <rPh sb="0" eb="2">
      <t>ジョウキン</t>
    </rPh>
    <rPh sb="2" eb="4">
      <t>ショクイン</t>
    </rPh>
    <rPh sb="5" eb="7">
      <t>ニンズウ</t>
    </rPh>
    <phoneticPr fontId="6"/>
  </si>
  <si>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</si>
  <si>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事業協同組合、企業組合、協業組合等で官公需適格組合証明を受けている場合は番号を入力してください。</t>
    <phoneticPr fontId="5"/>
  </si>
  <si>
    <t>例)2025/4/1、R7/4/1</t>
    <phoneticPr fontId="5"/>
  </si>
  <si>
    <t>例)2025/4/1</t>
    <phoneticPr fontId="5"/>
  </si>
  <si>
    <t>印刷</t>
    <rPh sb="0" eb="2">
      <t>インサツ</t>
    </rPh>
    <phoneticPr fontId="5"/>
  </si>
  <si>
    <t>活版印刷</t>
  </si>
  <si>
    <t>グラビア印刷</t>
  </si>
  <si>
    <t>オフセット印刷</t>
  </si>
  <si>
    <t>封筒</t>
  </si>
  <si>
    <t>製本</t>
  </si>
  <si>
    <t>ダイレクト印刷</t>
  </si>
  <si>
    <t>地図・航空写真</t>
    <rPh sb="0" eb="2">
      <t>チズ</t>
    </rPh>
    <rPh sb="3" eb="5">
      <t>コウクウ</t>
    </rPh>
    <rPh sb="5" eb="7">
      <t>シャシン</t>
    </rPh>
    <phoneticPr fontId="23"/>
  </si>
  <si>
    <t>地図製作</t>
  </si>
  <si>
    <t>図面製作</t>
  </si>
  <si>
    <t>写図</t>
  </si>
  <si>
    <t>航空写真</t>
  </si>
  <si>
    <t>事務機器</t>
    <rPh sb="0" eb="2">
      <t>ジム</t>
    </rPh>
    <rPh sb="2" eb="4">
      <t>キキ</t>
    </rPh>
    <phoneticPr fontId="23"/>
  </si>
  <si>
    <t>事務用品</t>
  </si>
  <si>
    <t>鋼製什機</t>
  </si>
  <si>
    <t>事務用家具</t>
  </si>
  <si>
    <t>和洋紙</t>
  </si>
  <si>
    <t>印章</t>
  </si>
  <si>
    <t>ＯＡ機器</t>
  </si>
  <si>
    <t>教育機器</t>
    <rPh sb="0" eb="2">
      <t>キョウイク</t>
    </rPh>
    <rPh sb="2" eb="4">
      <t>キキ</t>
    </rPh>
    <phoneticPr fontId="23"/>
  </si>
  <si>
    <t>学校教材</t>
  </si>
  <si>
    <t>教育機器</t>
  </si>
  <si>
    <t>保育教材・遊具・玩具</t>
  </si>
  <si>
    <t>書籍</t>
    <rPh sb="0" eb="2">
      <t>ショセキ</t>
    </rPh>
    <phoneticPr fontId="23"/>
  </si>
  <si>
    <t>図書</t>
  </si>
  <si>
    <t>雑誌・刊行物</t>
  </si>
  <si>
    <t>映像ソフト</t>
  </si>
  <si>
    <t>理化学医薬・保健機器</t>
    <rPh sb="0" eb="3">
      <t>リカガク</t>
    </rPh>
    <rPh sb="3" eb="5">
      <t>イヤク</t>
    </rPh>
    <rPh sb="6" eb="8">
      <t>ホケン</t>
    </rPh>
    <rPh sb="8" eb="10">
      <t>キキ</t>
    </rPh>
    <phoneticPr fontId="23"/>
  </si>
  <si>
    <t>理化学機器</t>
  </si>
  <si>
    <t>計測機器</t>
  </si>
  <si>
    <t>実験機器</t>
  </si>
  <si>
    <t>測量機器</t>
  </si>
  <si>
    <t>医療機器</t>
  </si>
  <si>
    <t>光学機器</t>
  </si>
  <si>
    <t>介護用機器</t>
  </si>
  <si>
    <t>補装具</t>
  </si>
  <si>
    <t>薬品</t>
    <rPh sb="0" eb="2">
      <t>ヤクヒン</t>
    </rPh>
    <phoneticPr fontId="23"/>
  </si>
  <si>
    <t>医療用薬品</t>
  </si>
  <si>
    <t>工業用薬品</t>
  </si>
  <si>
    <t>農業用薬品</t>
  </si>
  <si>
    <t>動物用薬品</t>
  </si>
  <si>
    <t>ガス類</t>
  </si>
  <si>
    <t>衛生用品</t>
  </si>
  <si>
    <t>電気・通信機器</t>
    <rPh sb="0" eb="2">
      <t>デンキ</t>
    </rPh>
    <rPh sb="3" eb="5">
      <t>ツウシン</t>
    </rPh>
    <rPh sb="5" eb="7">
      <t>キキ</t>
    </rPh>
    <phoneticPr fontId="23"/>
  </si>
  <si>
    <t>電気器具</t>
  </si>
  <si>
    <t>放送・通信用機器</t>
  </si>
  <si>
    <t>産業用機械</t>
    <rPh sb="0" eb="3">
      <t>サンギョウヨウ</t>
    </rPh>
    <rPh sb="3" eb="5">
      <t>キカイ</t>
    </rPh>
    <phoneticPr fontId="23"/>
  </si>
  <si>
    <t>産業機械</t>
  </si>
  <si>
    <t>建設用機械</t>
  </si>
  <si>
    <t>工作用機械</t>
  </si>
  <si>
    <t>農業用機器</t>
    <rPh sb="0" eb="3">
      <t>ノウギョウヨウ</t>
    </rPh>
    <rPh sb="3" eb="5">
      <t>キキ</t>
    </rPh>
    <phoneticPr fontId="23"/>
  </si>
  <si>
    <t>林業用機器</t>
  </si>
  <si>
    <t>農林業用機械</t>
  </si>
  <si>
    <t>農林業用用品</t>
    <rPh sb="0" eb="3">
      <t>ノウリンギョウ</t>
    </rPh>
    <rPh sb="3" eb="4">
      <t>ヨウ</t>
    </rPh>
    <rPh sb="4" eb="6">
      <t>ヨウヒン</t>
    </rPh>
    <phoneticPr fontId="23"/>
  </si>
  <si>
    <t>種苗</t>
  </si>
  <si>
    <t>肥料</t>
  </si>
  <si>
    <t>飼料</t>
  </si>
  <si>
    <t>園芸資材</t>
  </si>
  <si>
    <t>花き類</t>
  </si>
  <si>
    <t>車両類</t>
    <rPh sb="0" eb="2">
      <t>シャリョウ</t>
    </rPh>
    <rPh sb="2" eb="3">
      <t>ルイ</t>
    </rPh>
    <phoneticPr fontId="23"/>
  </si>
  <si>
    <t>自動車</t>
  </si>
  <si>
    <t>二輪車</t>
  </si>
  <si>
    <t>特殊自動車</t>
  </si>
  <si>
    <t>自転車</t>
  </si>
  <si>
    <t>自動車部品</t>
  </si>
  <si>
    <t>タイヤ</t>
  </si>
  <si>
    <t>燃料類</t>
    <rPh sb="0" eb="2">
      <t>ネンリョウ</t>
    </rPh>
    <rPh sb="2" eb="3">
      <t>ルイ</t>
    </rPh>
    <phoneticPr fontId="23"/>
  </si>
  <si>
    <t>ガソリン・軽油</t>
  </si>
  <si>
    <t>重油</t>
  </si>
  <si>
    <t>灯油</t>
  </si>
  <si>
    <t>燃料用ガス</t>
  </si>
  <si>
    <t>薪炭</t>
  </si>
  <si>
    <t>石油器具</t>
  </si>
  <si>
    <t>厨房機器</t>
    <rPh sb="0" eb="2">
      <t>チュウボウ</t>
    </rPh>
    <rPh sb="2" eb="4">
      <t>キキ</t>
    </rPh>
    <phoneticPr fontId="23"/>
  </si>
  <si>
    <t>調理台</t>
  </si>
  <si>
    <t>流し台・洗面台</t>
  </si>
  <si>
    <t>給湯器</t>
  </si>
  <si>
    <t>調理機器</t>
  </si>
  <si>
    <t>厨房用食器</t>
  </si>
  <si>
    <t>ガス器具</t>
  </si>
  <si>
    <t>食料品</t>
    <rPh sb="0" eb="3">
      <t>ショクリョウヒン</t>
    </rPh>
    <phoneticPr fontId="23"/>
  </si>
  <si>
    <t>食料品</t>
  </si>
  <si>
    <t>お茶</t>
  </si>
  <si>
    <t>運動用品</t>
    <rPh sb="0" eb="2">
      <t>ウンドウ</t>
    </rPh>
    <rPh sb="2" eb="4">
      <t>ヨウヒン</t>
    </rPh>
    <phoneticPr fontId="23"/>
  </si>
  <si>
    <t>運動器具</t>
  </si>
  <si>
    <t>武道用品</t>
  </si>
  <si>
    <t>キャンプ・登山用品</t>
  </si>
  <si>
    <t>音楽用品</t>
    <rPh sb="0" eb="2">
      <t>オンガク</t>
    </rPh>
    <rPh sb="2" eb="4">
      <t>ヨウヒン</t>
    </rPh>
    <phoneticPr fontId="23"/>
  </si>
  <si>
    <t>楽器・楽譜</t>
  </si>
  <si>
    <t>レコード・音楽ＣＤ等</t>
  </si>
  <si>
    <t>百貨店</t>
    <rPh sb="0" eb="3">
      <t>ヒャッカテン</t>
    </rPh>
    <phoneticPr fontId="23"/>
  </si>
  <si>
    <t>ギフト製品、百貨</t>
  </si>
  <si>
    <t>繊維製品</t>
    <rPh sb="0" eb="2">
      <t>センイ</t>
    </rPh>
    <rPh sb="2" eb="4">
      <t>セイヒン</t>
    </rPh>
    <phoneticPr fontId="23"/>
  </si>
  <si>
    <t>制服</t>
  </si>
  <si>
    <t>作業服・事務服</t>
  </si>
  <si>
    <t>白衣</t>
  </si>
  <si>
    <t>寝具類</t>
  </si>
  <si>
    <t>帽子</t>
  </si>
  <si>
    <t>室内装飾品</t>
    <rPh sb="0" eb="2">
      <t>シツナイ</t>
    </rPh>
    <rPh sb="2" eb="5">
      <t>ソウショクヒン</t>
    </rPh>
    <phoneticPr fontId="23"/>
  </si>
  <si>
    <t>カーテン</t>
  </si>
  <si>
    <t>じゅうたん</t>
  </si>
  <si>
    <t>ブラインド</t>
  </si>
  <si>
    <t>椅子カバー</t>
  </si>
  <si>
    <t>どん帳</t>
  </si>
  <si>
    <t>暗幕</t>
  </si>
  <si>
    <t>テント</t>
  </si>
  <si>
    <t>シート類</t>
  </si>
  <si>
    <t>家具類</t>
  </si>
  <si>
    <t>木工製品製造</t>
  </si>
  <si>
    <t>写真</t>
    <rPh sb="0" eb="2">
      <t>シャシン</t>
    </rPh>
    <phoneticPr fontId="23"/>
  </si>
  <si>
    <t>写真機</t>
  </si>
  <si>
    <t>撮影機</t>
  </si>
  <si>
    <t>映写機</t>
  </si>
  <si>
    <t>フィルム</t>
  </si>
  <si>
    <t>写真材料</t>
  </si>
  <si>
    <t>ＤＰＥ</t>
  </si>
  <si>
    <t>マイクロ写真機</t>
  </si>
  <si>
    <t>青焼き</t>
  </si>
  <si>
    <t>カラーコピー</t>
  </si>
  <si>
    <t>記念品・時計</t>
    <rPh sb="0" eb="3">
      <t>キネンヒン</t>
    </rPh>
    <rPh sb="4" eb="6">
      <t>トケイ</t>
    </rPh>
    <phoneticPr fontId="23"/>
  </si>
  <si>
    <t>記章</t>
  </si>
  <si>
    <t>カップ・トロフィー・楯</t>
  </si>
  <si>
    <t>記念品</t>
  </si>
  <si>
    <t>時計</t>
  </si>
  <si>
    <t>貴金属</t>
  </si>
  <si>
    <t>荒物雑貨</t>
    <rPh sb="0" eb="2">
      <t>アラモノ</t>
    </rPh>
    <rPh sb="2" eb="4">
      <t>ザッカ</t>
    </rPh>
    <phoneticPr fontId="23"/>
  </si>
  <si>
    <t>家庭金物</t>
  </si>
  <si>
    <t>荒物</t>
  </si>
  <si>
    <t>雑貨類</t>
  </si>
  <si>
    <t>手芸用品</t>
  </si>
  <si>
    <t>かばん</t>
  </si>
  <si>
    <t>ゴム・ビニール製品</t>
  </si>
  <si>
    <t>陶磁器</t>
  </si>
  <si>
    <t>作業靴</t>
  </si>
  <si>
    <t>皮革製品</t>
  </si>
  <si>
    <t>看板・展示品</t>
    <rPh sb="0" eb="2">
      <t>カンバン</t>
    </rPh>
    <rPh sb="3" eb="6">
      <t>テンジヒン</t>
    </rPh>
    <phoneticPr fontId="23"/>
  </si>
  <si>
    <t>看板・掲示板</t>
  </si>
  <si>
    <t>横断幕</t>
  </si>
  <si>
    <t>模型</t>
  </si>
  <si>
    <t>ステッカー類</t>
  </si>
  <si>
    <t>道路標識用品</t>
    <rPh sb="0" eb="2">
      <t>ドウロ</t>
    </rPh>
    <rPh sb="2" eb="4">
      <t>ヒョウシキ</t>
    </rPh>
    <rPh sb="4" eb="6">
      <t>ヨウヒン</t>
    </rPh>
    <phoneticPr fontId="23"/>
  </si>
  <si>
    <t>道路標識</t>
  </si>
  <si>
    <t>カーブミラー</t>
  </si>
  <si>
    <t>バリケード</t>
  </si>
  <si>
    <t>保安灯</t>
  </si>
  <si>
    <t>工事用材料</t>
    <rPh sb="0" eb="3">
      <t>コウジヨウ</t>
    </rPh>
    <rPh sb="3" eb="5">
      <t>ザイリョウ</t>
    </rPh>
    <phoneticPr fontId="23"/>
  </si>
  <si>
    <t>アスファルトコンクリート</t>
  </si>
  <si>
    <t>木材</t>
  </si>
  <si>
    <t>建築金物</t>
  </si>
  <si>
    <t>工具</t>
  </si>
  <si>
    <t>塗料</t>
  </si>
  <si>
    <t>生コン・セメント</t>
  </si>
  <si>
    <t>砕石・砂利</t>
  </si>
  <si>
    <t>仮設資材</t>
  </si>
  <si>
    <t>電線</t>
  </si>
  <si>
    <t>コンクリート製品</t>
    <rPh sb="6" eb="8">
      <t>セイヒン</t>
    </rPh>
    <phoneticPr fontId="23"/>
  </si>
  <si>
    <t>ヒューム管</t>
  </si>
  <si>
    <t>パイル</t>
  </si>
  <si>
    <t>道路・水道用品</t>
  </si>
  <si>
    <t>陶管</t>
  </si>
  <si>
    <t>ＰＣ板</t>
  </si>
  <si>
    <t>ブロック</t>
  </si>
  <si>
    <t>鉄鋼・非鉄鋼製品</t>
    <rPh sb="0" eb="2">
      <t>テッコウ</t>
    </rPh>
    <rPh sb="3" eb="4">
      <t>ヒ</t>
    </rPh>
    <rPh sb="4" eb="6">
      <t>テッコウ</t>
    </rPh>
    <rPh sb="6" eb="8">
      <t>セイヒン</t>
    </rPh>
    <phoneticPr fontId="23"/>
  </si>
  <si>
    <t>鋼材</t>
  </si>
  <si>
    <t>鋼管</t>
  </si>
  <si>
    <t>ガードレール</t>
  </si>
  <si>
    <t>パイプ</t>
  </si>
  <si>
    <t>鉄蓋</t>
  </si>
  <si>
    <t>鋳鉄品</t>
  </si>
  <si>
    <t>鉛管</t>
  </si>
  <si>
    <t>ビニール管</t>
  </si>
  <si>
    <t>消防用品</t>
    <rPh sb="0" eb="2">
      <t>ショウボウ</t>
    </rPh>
    <rPh sb="2" eb="4">
      <t>ヨウヒン</t>
    </rPh>
    <phoneticPr fontId="23"/>
  </si>
  <si>
    <t>防災用品</t>
  </si>
  <si>
    <t>消防ポンプ</t>
  </si>
  <si>
    <t>ホース</t>
  </si>
  <si>
    <t>消火器・消火器薬剤</t>
  </si>
  <si>
    <t>救急用機器</t>
  </si>
  <si>
    <t>消防用機器</t>
  </si>
  <si>
    <t>水道用品</t>
    <rPh sb="0" eb="2">
      <t>スイドウ</t>
    </rPh>
    <rPh sb="2" eb="4">
      <t>ヨウヒン</t>
    </rPh>
    <phoneticPr fontId="23"/>
  </si>
  <si>
    <t>水道用特殊部品</t>
  </si>
  <si>
    <t>水処理薬剤</t>
  </si>
  <si>
    <t>資材</t>
  </si>
  <si>
    <t>特殊物品</t>
    <rPh sb="0" eb="2">
      <t>トクシュ</t>
    </rPh>
    <rPh sb="2" eb="4">
      <t>ブッピン</t>
    </rPh>
    <phoneticPr fontId="23"/>
  </si>
  <si>
    <t>清掃工場用部品</t>
  </si>
  <si>
    <t>選挙用品</t>
  </si>
  <si>
    <t>斎場用物品</t>
  </si>
  <si>
    <t>美術品</t>
  </si>
  <si>
    <t>ペット用品</t>
  </si>
  <si>
    <t>大型遊具</t>
  </si>
  <si>
    <t>その他の物品</t>
    <rPh sb="2" eb="3">
      <t>タ</t>
    </rPh>
    <rPh sb="4" eb="6">
      <t>ブッピン</t>
    </rPh>
    <phoneticPr fontId="23"/>
  </si>
  <si>
    <t>清掃</t>
    <rPh sb="0" eb="2">
      <t>セイソウ</t>
    </rPh>
    <phoneticPr fontId="23"/>
  </si>
  <si>
    <t>建物清掃</t>
  </si>
  <si>
    <t>貯水槽・高架水槽の清掃</t>
  </si>
  <si>
    <t>浄化槽・沈殿槽・分離槽清掃</t>
  </si>
  <si>
    <t>除草</t>
  </si>
  <si>
    <t>樹木剪定</t>
  </si>
  <si>
    <t>管渠清掃</t>
  </si>
  <si>
    <t>道路・水路清掃</t>
  </si>
  <si>
    <t>下水道維持・管理</t>
  </si>
  <si>
    <t>警備</t>
    <rPh sb="0" eb="2">
      <t>ケイビ</t>
    </rPh>
    <phoneticPr fontId="23"/>
  </si>
  <si>
    <t>有人警備（施設）</t>
  </si>
  <si>
    <t>有人警備（誘導）</t>
  </si>
  <si>
    <t>機械警備</t>
  </si>
  <si>
    <t>消毒・害虫駆除</t>
    <rPh sb="0" eb="2">
      <t>ショウドク</t>
    </rPh>
    <rPh sb="3" eb="5">
      <t>ガイチュウ</t>
    </rPh>
    <rPh sb="5" eb="7">
      <t>クジョ</t>
    </rPh>
    <phoneticPr fontId="23"/>
  </si>
  <si>
    <t>ネズミ・蜂類等</t>
  </si>
  <si>
    <t>シロアリ</t>
  </si>
  <si>
    <t>くん蒸</t>
  </si>
  <si>
    <t>保守管理</t>
    <rPh sb="0" eb="2">
      <t>ホシュ</t>
    </rPh>
    <rPh sb="2" eb="4">
      <t>カンリ</t>
    </rPh>
    <phoneticPr fontId="23"/>
  </si>
  <si>
    <t>施設管理</t>
  </si>
  <si>
    <t>施設・設備運転管理</t>
  </si>
  <si>
    <t>駐車場管理</t>
  </si>
  <si>
    <t>道路等管理</t>
  </si>
  <si>
    <t>電気設備</t>
  </si>
  <si>
    <t>通信・放送設備</t>
  </si>
  <si>
    <t>舞台装置</t>
  </si>
  <si>
    <t>昇降機</t>
  </si>
  <si>
    <t>昇降機以外の機械設備</t>
  </si>
  <si>
    <t>空調・衛生設備</t>
  </si>
  <si>
    <t>消防・防災設備</t>
  </si>
  <si>
    <t>事務用機器</t>
  </si>
  <si>
    <t>遊具・体育器具</t>
  </si>
  <si>
    <t>クリーニング</t>
  </si>
  <si>
    <t>クリーニング・ランドリー</t>
  </si>
  <si>
    <t>リネン・サプライ</t>
  </si>
  <si>
    <t>寝具丸洗い・乾燥・消毒</t>
  </si>
  <si>
    <t>廃棄物処理</t>
    <rPh sb="0" eb="3">
      <t>ハイキブツ</t>
    </rPh>
    <rPh sb="3" eb="5">
      <t>ショリ</t>
    </rPh>
    <phoneticPr fontId="23"/>
  </si>
  <si>
    <t>一般廃棄物収集運搬</t>
  </si>
  <si>
    <t>一般廃棄物処分</t>
  </si>
  <si>
    <t>産業廃棄物収集運搬</t>
  </si>
  <si>
    <t>産業廃棄物処分</t>
  </si>
  <si>
    <t>特別管理産業廃棄物収集運搬</t>
  </si>
  <si>
    <t>特別管理産業廃棄物処分</t>
  </si>
  <si>
    <t>運搬業務</t>
    <rPh sb="0" eb="2">
      <t>ウンパン</t>
    </rPh>
    <rPh sb="2" eb="4">
      <t>ギョウム</t>
    </rPh>
    <phoneticPr fontId="23"/>
  </si>
  <si>
    <t>旅客運送</t>
  </si>
  <si>
    <t>貨物運送</t>
  </si>
  <si>
    <t>旅行企画</t>
  </si>
  <si>
    <t>倉庫</t>
  </si>
  <si>
    <t>情報処理</t>
    <rPh sb="0" eb="2">
      <t>ジョウホウ</t>
    </rPh>
    <rPh sb="2" eb="4">
      <t>ショリ</t>
    </rPh>
    <phoneticPr fontId="23"/>
  </si>
  <si>
    <t>システム開発・保守</t>
  </si>
  <si>
    <t>データ作成</t>
  </si>
  <si>
    <t>検査・分析・調査</t>
    <rPh sb="0" eb="2">
      <t>ケンサ</t>
    </rPh>
    <rPh sb="3" eb="5">
      <t>ブンセキ</t>
    </rPh>
    <rPh sb="6" eb="8">
      <t>チョウサ</t>
    </rPh>
    <phoneticPr fontId="23"/>
  </si>
  <si>
    <t>環境関係調査</t>
  </si>
  <si>
    <t>環境計量証明</t>
  </si>
  <si>
    <t>世論調査</t>
  </si>
  <si>
    <t>市場調査</t>
  </si>
  <si>
    <t>交通調査</t>
  </si>
  <si>
    <t>地域計画調査</t>
  </si>
  <si>
    <t>調査・研究（シンクタンク）</t>
  </si>
  <si>
    <t>イベント・企画</t>
    <rPh sb="5" eb="7">
      <t>キカク</t>
    </rPh>
    <phoneticPr fontId="23"/>
  </si>
  <si>
    <t>イベントの企画・運営</t>
  </si>
  <si>
    <t>会場設営</t>
  </si>
  <si>
    <t>デザイン</t>
  </si>
  <si>
    <t>ビデオ作成</t>
  </si>
  <si>
    <t>翻訳</t>
  </si>
  <si>
    <t>番組の企画・制作</t>
  </si>
  <si>
    <t>映像音響ソフト制作</t>
  </si>
  <si>
    <t>ホームページ制作</t>
  </si>
  <si>
    <t>広告代理</t>
  </si>
  <si>
    <t>看板標識</t>
  </si>
  <si>
    <t>写真・マイクロフィルム</t>
  </si>
  <si>
    <t>研修・講習</t>
    <rPh sb="0" eb="2">
      <t>ケンシュウ</t>
    </rPh>
    <rPh sb="3" eb="5">
      <t>コウシュウ</t>
    </rPh>
    <phoneticPr fontId="23"/>
  </si>
  <si>
    <t>研修・講習</t>
  </si>
  <si>
    <t>事務処理</t>
    <rPh sb="0" eb="2">
      <t>ジム</t>
    </rPh>
    <rPh sb="2" eb="4">
      <t>ショリ</t>
    </rPh>
    <phoneticPr fontId="23"/>
  </si>
  <si>
    <t>筆耕等事務補助</t>
  </si>
  <si>
    <t>不動産関係事務・業務</t>
  </si>
  <si>
    <t>人材派遣</t>
    <rPh sb="0" eb="2">
      <t>ジンザイ</t>
    </rPh>
    <rPh sb="2" eb="4">
      <t>ハケン</t>
    </rPh>
    <phoneticPr fontId="23"/>
  </si>
  <si>
    <t>一般労働者派遣</t>
  </si>
  <si>
    <t>特定労働者派遣</t>
  </si>
  <si>
    <t>リース・レンタル</t>
  </si>
  <si>
    <t>電算システム</t>
  </si>
  <si>
    <t>産業・建設機器</t>
  </si>
  <si>
    <t>情報機器</t>
  </si>
  <si>
    <t>イベント用品</t>
  </si>
  <si>
    <t>プレハブ等建物</t>
  </si>
  <si>
    <t>一般車両（メンテ有り）</t>
  </si>
  <si>
    <t>医療福祉</t>
    <rPh sb="0" eb="2">
      <t>イリョウ</t>
    </rPh>
    <rPh sb="2" eb="4">
      <t>フクシ</t>
    </rPh>
    <phoneticPr fontId="23"/>
  </si>
  <si>
    <t>福祉サービス業務</t>
  </si>
  <si>
    <t>給食サービス業務</t>
  </si>
  <si>
    <t>検診・予防接種・各種医療検査</t>
  </si>
  <si>
    <t>車両等整備</t>
    <rPh sb="0" eb="2">
      <t>シャリョウ</t>
    </rPh>
    <rPh sb="2" eb="3">
      <t>トウ</t>
    </rPh>
    <rPh sb="3" eb="5">
      <t>セイビ</t>
    </rPh>
    <phoneticPr fontId="23"/>
  </si>
  <si>
    <t>自動車整備</t>
  </si>
  <si>
    <t>機械整備</t>
  </si>
  <si>
    <t>その他</t>
    <rPh sb="2" eb="3">
      <t>タ</t>
    </rPh>
    <phoneticPr fontId="23"/>
  </si>
  <si>
    <t>ピアノの調律</t>
  </si>
  <si>
    <t>畳関係</t>
  </si>
  <si>
    <t>保険業務</t>
  </si>
  <si>
    <t>資源回収</t>
    <rPh sb="0" eb="2">
      <t>シゲン</t>
    </rPh>
    <rPh sb="2" eb="4">
      <t>カイシュウ</t>
    </rPh>
    <phoneticPr fontId="23"/>
  </si>
  <si>
    <t>鉄くず</t>
  </si>
  <si>
    <t>非鉄金属くず</t>
  </si>
  <si>
    <t>古紙</t>
  </si>
  <si>
    <t>ビン類</t>
  </si>
  <si>
    <t>ペットボトル</t>
  </si>
  <si>
    <t>古物</t>
  </si>
  <si>
    <t>火葬残骨灰</t>
  </si>
  <si>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</si>
  <si>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 xml:space="preserve">例)カブシキガイシャスズキグミ　キュウシュウエイギョウショ
正式名称を全角カタカナで入力してください。支店・営業所名は、１文字空けて入力してください。
</t>
    <phoneticPr fontId="5"/>
  </si>
  <si>
    <t>タイプオフ印刷</t>
  </si>
  <si>
    <t>希望する営業品目及び実績額</t>
    <rPh sb="0" eb="2">
      <t>キボウ</t>
    </rPh>
    <rPh sb="4" eb="6">
      <t>エイギョウ</t>
    </rPh>
    <rPh sb="6" eb="8">
      <t>ヒンモク</t>
    </rPh>
    <rPh sb="8" eb="9">
      <t>オヨ</t>
    </rPh>
    <rPh sb="10" eb="13">
      <t>ジッセキガク</t>
    </rPh>
    <phoneticPr fontId="6"/>
  </si>
  <si>
    <r>
      <t>その他の音楽用品</t>
    </r>
    <r>
      <rPr>
        <sz val="11"/>
        <color rgb="FFFF0000"/>
        <rFont val="ＭＳ ゴシック"/>
        <family val="3"/>
        <charset val="128"/>
      </rPr>
      <t>*1</t>
    </r>
    <phoneticPr fontId="5"/>
  </si>
  <si>
    <t>物品・役務等に係る入札に参加する資格の審査を申請します。</t>
    <rPh sb="0" eb="2">
      <t>ブッピン</t>
    </rPh>
    <rPh sb="3" eb="5">
      <t>エキム</t>
    </rPh>
    <rPh sb="5" eb="6">
      <t>ナド</t>
    </rPh>
    <phoneticPr fontId="5"/>
  </si>
  <si>
    <t>菊陽町 一般競争(指名競争)参加資格審査申請書【物品・役務等】</t>
    <rPh sb="0" eb="3">
      <t>キクヨウマチ</t>
    </rPh>
    <rPh sb="4" eb="6">
      <t>イッパン</t>
    </rPh>
    <rPh sb="6" eb="8">
      <t>キョウソウ</t>
    </rPh>
    <rPh sb="9" eb="11">
      <t>シメイ</t>
    </rPh>
    <rPh sb="11" eb="13">
      <t>キョウソウ</t>
    </rPh>
    <rPh sb="24" eb="26">
      <t>ブッピン</t>
    </rPh>
    <rPh sb="27" eb="29">
      <t>エキム</t>
    </rPh>
    <rPh sb="29" eb="30">
      <t>ナド</t>
    </rPh>
    <phoneticPr fontId="5"/>
  </si>
  <si>
    <t>前々年度決算額
(千円)</t>
    <phoneticPr fontId="5"/>
  </si>
  <si>
    <t>【物品の販売】</t>
    <rPh sb="1" eb="3">
      <t>ブッピン</t>
    </rPh>
    <rPh sb="4" eb="6">
      <t>ハンバイ</t>
    </rPh>
    <phoneticPr fontId="5"/>
  </si>
  <si>
    <t>【役務等の提供】</t>
    <rPh sb="1" eb="3">
      <t>エキム</t>
    </rPh>
    <rPh sb="3" eb="4">
      <t>トウ</t>
    </rPh>
    <rPh sb="5" eb="7">
      <t>テイキョウ</t>
    </rPh>
    <phoneticPr fontId="5"/>
  </si>
  <si>
    <t>【物品の製造】</t>
    <rPh sb="1" eb="3">
      <t>ブッピン</t>
    </rPh>
    <rPh sb="4" eb="6">
      <t>セイゾウ</t>
    </rPh>
    <phoneticPr fontId="5"/>
  </si>
  <si>
    <t>その他</t>
    <rPh sb="2" eb="3">
      <t>タ</t>
    </rPh>
    <phoneticPr fontId="5"/>
  </si>
  <si>
    <r>
      <t>上記いずれにも属さない物品</t>
    </r>
    <r>
      <rPr>
        <sz val="11"/>
        <color rgb="FFFF0000"/>
        <rFont val="ＭＳ ゴシック"/>
        <family val="3"/>
        <charset val="128"/>
      </rPr>
      <t>*1</t>
    </r>
    <rPh sb="0" eb="2">
      <t>ジョウキ</t>
    </rPh>
    <rPh sb="7" eb="8">
      <t>ゾク</t>
    </rPh>
    <rPh sb="11" eb="13">
      <t>ブッピン</t>
    </rPh>
    <phoneticPr fontId="5"/>
  </si>
  <si>
    <t>【物品の購入】</t>
    <rPh sb="1" eb="3">
      <t>ブッピン</t>
    </rPh>
    <rPh sb="4" eb="6">
      <t>コウニュウ</t>
    </rPh>
    <phoneticPr fontId="5"/>
  </si>
  <si>
    <r>
      <t>その他</t>
    </r>
    <r>
      <rPr>
        <sz val="11"/>
        <color rgb="FFFF0000"/>
        <rFont val="ＭＳ ゴシック"/>
        <family val="3"/>
        <charset val="128"/>
      </rPr>
      <t>*1</t>
    </r>
    <rPh sb="2" eb="3">
      <t>タ</t>
    </rPh>
    <phoneticPr fontId="5"/>
  </si>
  <si>
    <r>
      <t>その他</t>
    </r>
    <r>
      <rPr>
        <sz val="11"/>
        <color rgb="FFFF0000"/>
        <rFont val="ＭＳ ゴシック"/>
        <family val="3"/>
        <charset val="128"/>
      </rPr>
      <t>*1</t>
    </r>
  </si>
  <si>
    <t>営業品目</t>
  </si>
  <si>
    <t>取扱</t>
    <rPh sb="0" eb="1">
      <t>ト</t>
    </rPh>
    <rPh sb="1" eb="2">
      <t>アツカ</t>
    </rPh>
    <phoneticPr fontId="5"/>
  </si>
  <si>
    <t>具体的な内容</t>
    <rPh sb="0" eb="2">
      <t>グタイ</t>
    </rPh>
    <rPh sb="2" eb="3">
      <t>テキ</t>
    </rPh>
    <rPh sb="4" eb="6">
      <t>ナイヨウ</t>
    </rPh>
    <phoneticPr fontId="5"/>
  </si>
  <si>
    <t>実績額</t>
  </si>
  <si>
    <t>科目番号</t>
  </si>
  <si>
    <t>大分類</t>
  </si>
  <si>
    <t>小分類</t>
    <rPh sb="0" eb="3">
      <t>ショウブンルイ</t>
    </rPh>
    <phoneticPr fontId="5"/>
  </si>
  <si>
    <t>前年度決算額
(千円)</t>
  </si>
  <si>
    <t>前２ヶ年間の
平均実績額(千円)</t>
  </si>
  <si>
    <r>
      <t>その他の事務用品</t>
    </r>
    <r>
      <rPr>
        <sz val="11"/>
        <color rgb="FFFF0000"/>
        <rFont val="ＭＳ ゴシック"/>
        <family val="3"/>
        <charset val="128"/>
      </rPr>
      <t>*1</t>
    </r>
  </si>
  <si>
    <r>
      <t>その他の教材</t>
    </r>
    <r>
      <rPr>
        <sz val="11"/>
        <color rgb="FFFF0000"/>
        <rFont val="ＭＳ ゴシック"/>
        <family val="3"/>
        <charset val="128"/>
      </rPr>
      <t>*1</t>
    </r>
  </si>
  <si>
    <r>
      <t>その他の薬品</t>
    </r>
    <r>
      <rPr>
        <sz val="11"/>
        <color rgb="FFFF0000"/>
        <rFont val="ＭＳ ゴシック"/>
        <family val="3"/>
        <charset val="128"/>
      </rPr>
      <t>*1</t>
    </r>
  </si>
  <si>
    <r>
      <t>その他の園芸用品</t>
    </r>
    <r>
      <rPr>
        <sz val="11"/>
        <color rgb="FFFF0000"/>
        <rFont val="ＭＳ ゴシック"/>
        <family val="3"/>
        <charset val="128"/>
      </rPr>
      <t>*1</t>
    </r>
  </si>
  <si>
    <r>
      <t>その他の燃料</t>
    </r>
    <r>
      <rPr>
        <sz val="11"/>
        <color rgb="FFFF0000"/>
        <rFont val="ＭＳ ゴシック"/>
        <family val="3"/>
        <charset val="128"/>
      </rPr>
      <t>*1</t>
    </r>
  </si>
  <si>
    <r>
      <t>その他の衣料品</t>
    </r>
    <r>
      <rPr>
        <sz val="11"/>
        <color rgb="FFFF0000"/>
        <rFont val="ＭＳ ゴシック"/>
        <family val="3"/>
        <charset val="128"/>
      </rPr>
      <t>*1</t>
    </r>
  </si>
  <si>
    <r>
      <t>その他の保安用具</t>
    </r>
    <r>
      <rPr>
        <sz val="11"/>
        <color rgb="FFFF0000"/>
        <rFont val="ＭＳ ゴシック"/>
        <family val="3"/>
        <charset val="128"/>
      </rPr>
      <t>*1</t>
    </r>
  </si>
  <si>
    <r>
      <t>その他の器具</t>
    </r>
    <r>
      <rPr>
        <sz val="11"/>
        <color rgb="FFFF0000"/>
        <rFont val="ＭＳ ゴシック"/>
        <family val="3"/>
        <charset val="128"/>
      </rPr>
      <t>*1</t>
    </r>
  </si>
  <si>
    <r>
      <t>その他の物品</t>
    </r>
    <r>
      <rPr>
        <sz val="11"/>
        <color rgb="FFFF0000"/>
        <rFont val="ＭＳ ゴシック"/>
        <family val="3"/>
        <charset val="128"/>
      </rPr>
      <t>*1</t>
    </r>
  </si>
  <si>
    <r>
      <t>上記のいずれにも属さない物品</t>
    </r>
    <r>
      <rPr>
        <sz val="11"/>
        <color rgb="FFFF0000"/>
        <rFont val="ＭＳ ゴシック"/>
        <family val="3"/>
        <charset val="128"/>
      </rPr>
      <t>*1</t>
    </r>
  </si>
  <si>
    <r>
      <t>その他の清掃</t>
    </r>
    <r>
      <rPr>
        <sz val="11"/>
        <color rgb="FFFF0000"/>
        <rFont val="ＭＳ ゴシック"/>
        <family val="3"/>
        <charset val="128"/>
      </rPr>
      <t>*1</t>
    </r>
  </si>
  <si>
    <r>
      <t>その他の警備</t>
    </r>
    <r>
      <rPr>
        <sz val="11"/>
        <color rgb="FFFF0000"/>
        <rFont val="ＭＳ ゴシック"/>
        <family val="3"/>
        <charset val="128"/>
      </rPr>
      <t>*1</t>
    </r>
  </si>
  <si>
    <r>
      <t>その他の害虫駆除</t>
    </r>
    <r>
      <rPr>
        <sz val="11"/>
        <color rgb="FFFF0000"/>
        <rFont val="ＭＳ ゴシック"/>
        <family val="3"/>
        <charset val="128"/>
      </rPr>
      <t>*1</t>
    </r>
  </si>
  <si>
    <r>
      <t>その他の保守管理</t>
    </r>
    <r>
      <rPr>
        <sz val="11"/>
        <color rgb="FFFF0000"/>
        <rFont val="ＭＳ ゴシック"/>
        <family val="3"/>
        <charset val="128"/>
      </rPr>
      <t>*1</t>
    </r>
  </si>
  <si>
    <r>
      <t>その他の廃棄物処理</t>
    </r>
    <r>
      <rPr>
        <sz val="11"/>
        <color rgb="FFFF0000"/>
        <rFont val="ＭＳ ゴシック"/>
        <family val="3"/>
        <charset val="128"/>
      </rPr>
      <t>*1</t>
    </r>
  </si>
  <si>
    <r>
      <t>その他の運搬業務</t>
    </r>
    <r>
      <rPr>
        <sz val="11"/>
        <color rgb="FFFF0000"/>
        <rFont val="ＭＳ ゴシック"/>
        <family val="3"/>
        <charset val="128"/>
      </rPr>
      <t>*1</t>
    </r>
  </si>
  <si>
    <r>
      <t>その他の情報処理</t>
    </r>
    <r>
      <rPr>
        <sz val="11"/>
        <color rgb="FFFF0000"/>
        <rFont val="ＭＳ ゴシック"/>
        <family val="3"/>
        <charset val="128"/>
      </rPr>
      <t>*1</t>
    </r>
  </si>
  <si>
    <r>
      <t>その他の検査・分析・調査</t>
    </r>
    <r>
      <rPr>
        <sz val="11"/>
        <color rgb="FFFF0000"/>
        <rFont val="ＭＳ ゴシック"/>
        <family val="3"/>
        <charset val="128"/>
      </rPr>
      <t>*1</t>
    </r>
  </si>
  <si>
    <r>
      <t>その他の制作</t>
    </r>
    <r>
      <rPr>
        <sz val="11"/>
        <color rgb="FFFF0000"/>
        <rFont val="ＭＳ ゴシック"/>
        <family val="3"/>
        <charset val="128"/>
      </rPr>
      <t>*1</t>
    </r>
  </si>
  <si>
    <r>
      <t>その他の事務処理</t>
    </r>
    <r>
      <rPr>
        <sz val="11"/>
        <color rgb="FFFF0000"/>
        <rFont val="ＭＳ ゴシック"/>
        <family val="3"/>
        <charset val="128"/>
      </rPr>
      <t>*1</t>
    </r>
  </si>
  <si>
    <r>
      <t>その他のリース・レンタル</t>
    </r>
    <r>
      <rPr>
        <sz val="11"/>
        <color rgb="FFFF0000"/>
        <rFont val="ＭＳ ゴシック"/>
        <family val="3"/>
        <charset val="128"/>
      </rPr>
      <t>*1</t>
    </r>
  </si>
  <si>
    <r>
      <t>その他の医療福祉</t>
    </r>
    <r>
      <rPr>
        <sz val="11"/>
        <color rgb="FFFF0000"/>
        <rFont val="ＭＳ ゴシック"/>
        <family val="3"/>
        <charset val="128"/>
      </rPr>
      <t>*1</t>
    </r>
  </si>
  <si>
    <r>
      <t>その他の業務</t>
    </r>
    <r>
      <rPr>
        <sz val="11"/>
        <color rgb="FFFF0000"/>
        <rFont val="ＭＳ ゴシック"/>
        <family val="3"/>
        <charset val="128"/>
      </rPr>
      <t>*1</t>
    </r>
  </si>
  <si>
    <t>前々年度決算額
(千円)</t>
    <rPh sb="0" eb="2">
      <t>ゼンゼン</t>
    </rPh>
    <rPh sb="2" eb="3">
      <t>ネン</t>
    </rPh>
    <phoneticPr fontId="5"/>
  </si>
  <si>
    <r>
      <t>運動設備品その他</t>
    </r>
    <r>
      <rPr>
        <sz val="11"/>
        <color rgb="FFFF0000"/>
        <rFont val="ＭＳ ゴシック"/>
        <family val="3"/>
        <charset val="128"/>
      </rPr>
      <t>*1</t>
    </r>
    <phoneticPr fontId="5"/>
  </si>
  <si>
    <t>前年度決算額
(千円)</t>
    <phoneticPr fontId="5"/>
  </si>
  <si>
    <t>業務を希望する場合、希望順位、取扱、実績額欄を入力してください。
希望順位欄は、第1希望には「①」、第2希望には「②」…第5希望には「⑤」をリストから選択してください。第6希望以降については、リストから「○」を選択してください。
希望した営業品目の中から、小分類の取扱欄にリストから「○」を1つ以上選択してください。
*1 その他を選択した場合は、「具体的な内容」欄に具体的に入力してください。</t>
    <phoneticPr fontId="6"/>
  </si>
  <si>
    <t>希望
順位</t>
    <phoneticPr fontId="5"/>
  </si>
  <si>
    <t>大分類ごとのエラー</t>
    <rPh sb="0" eb="3">
      <t>ダイブンルイ</t>
    </rPh>
    <phoneticPr fontId="5"/>
  </si>
  <si>
    <t>取扱のカウント数</t>
    <rPh sb="0" eb="2">
      <t>トリアツカイ</t>
    </rPh>
    <rPh sb="7" eb="8">
      <t>スウ</t>
    </rPh>
    <phoneticPr fontId="5"/>
  </si>
  <si>
    <t>Ver.8.0.1</t>
    <phoneticPr fontId="5"/>
  </si>
  <si>
    <t>徳島県徳島市川内町123番地の4</t>
  </si>
  <si>
    <t>ニホンケンセツカブシキガイシャ</t>
  </si>
  <si>
    <t>日本建設株式会社</t>
  </si>
  <si>
    <t>代表取締役</t>
  </si>
  <si>
    <t>サトウ　タロウ</t>
  </si>
  <si>
    <t>佐藤　太郎</t>
  </si>
  <si>
    <t>012-345-6789</t>
  </si>
  <si>
    <t>098-765-4321</t>
  </si>
  <si>
    <t>taro.satou@xxxxxx.jp</t>
  </si>
  <si>
    <t>一致する</t>
    <phoneticPr fontId="5"/>
  </si>
  <si>
    <t>総務課</t>
  </si>
  <si>
    <t>サトウ　ハナコ</t>
  </si>
  <si>
    <t>佐藤　花子</t>
  </si>
  <si>
    <t>012-345-6788</t>
  </si>
  <si>
    <t>098-765-4322</t>
  </si>
  <si>
    <t>hanako.satou@xxxxx.jp</t>
  </si>
  <si>
    <t>しない</t>
    <phoneticPr fontId="5"/>
  </si>
  <si>
    <t>○</t>
  </si>
  <si>
    <t>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</si>
</sst>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00000"/>
    <numFmt numFmtId="186" formatCode="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6"/>
      <name val="ＭＳ Ｐゴシック"/>
      <family val="3"/>
      <charset val="128"/>
    </font>
    <font>
      <sz val="12"/>
      <name val="ＭＳ 明朝"/>
      <family val="1"/>
      <charset val="128"/>
    </font>
  </fonts>
  <fills count="7">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rgb="FFBFBFBF"/>
        <bgColor indexed="64"/>
      </patternFill>
    </fill>
    <fill>
      <patternFill patternType="solid">
        <fgColor theme="7" tint="0.79998168889431442"/>
        <bgColor indexed="64"/>
      </patternFill>
    </fill>
    <fill>
      <patternFill patternType="solid">
        <fgColor theme="0"/>
        <bgColor indexed="64"/>
      </patternFill>
    </fill>
  </fills>
  <borders count="6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thin">
        <color indexed="64"/>
      </left>
      <right style="hair">
        <color auto="1"/>
      </right>
      <top style="hair">
        <color auto="1"/>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indexed="64"/>
      </left>
      <right/>
      <top/>
      <bottom/>
      <diagonal/>
    </border>
    <border>
      <left style="hair">
        <color auto="1"/>
      </left>
      <right/>
      <top style="hair">
        <color indexed="64"/>
      </top>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right style="hair">
        <color auto="1"/>
      </right>
      <top style="thin">
        <color auto="1"/>
      </top>
      <bottom/>
      <diagonal/>
    </border>
    <border>
      <left/>
      <right style="hair">
        <color auto="1"/>
      </right>
      <top style="hair">
        <color indexed="64"/>
      </top>
      <bottom style="hair">
        <color auto="1"/>
      </bottom>
      <diagonal/>
    </border>
    <border>
      <left style="hair">
        <color indexed="64"/>
      </left>
      <right/>
      <top/>
      <bottom style="thin">
        <color indexed="64"/>
      </bottom>
      <diagonal/>
    </border>
    <border>
      <left/>
      <right style="hair">
        <color auto="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right style="hair">
        <color auto="1"/>
      </right>
      <top style="thin">
        <color indexed="64"/>
      </top>
      <bottom style="hair">
        <color auto="1"/>
      </bottom>
      <diagonal/>
    </border>
    <border>
      <left style="hair">
        <color auto="1"/>
      </left>
      <right style="hair">
        <color auto="1"/>
      </right>
      <top/>
      <bottom style="hair">
        <color auto="1"/>
      </bottom>
      <diagonal/>
    </border>
    <border>
      <left style="thin">
        <color indexed="64"/>
      </left>
      <right style="hair">
        <color indexed="64"/>
      </right>
      <top/>
      <bottom style="thin">
        <color indexed="64"/>
      </bottom>
      <diagonal/>
    </border>
    <border>
      <left style="hair">
        <color indexed="64"/>
      </left>
      <right style="hair">
        <color auto="1"/>
      </right>
      <top/>
      <bottom/>
      <diagonal/>
    </border>
    <border>
      <left style="thin">
        <color indexed="64"/>
      </left>
      <right style="hair">
        <color indexed="64"/>
      </right>
      <top/>
      <bottom style="hair">
        <color indexed="64"/>
      </bottom>
      <diagonal/>
    </border>
    <border>
      <left/>
      <right style="hair">
        <color auto="1"/>
      </right>
      <top/>
      <bottom style="hair">
        <color auto="1"/>
      </bottom>
      <diagonal/>
    </border>
    <border>
      <left style="hair">
        <color indexed="64"/>
      </left>
      <right style="hair">
        <color auto="1"/>
      </right>
      <top style="thin">
        <color auto="1"/>
      </top>
      <bottom/>
      <diagonal/>
    </border>
  </borders>
  <cellStyleXfs count="24">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lignment vertical="center"/>
    </xf>
    <xf numFmtId="0" fontId="24" fillId="0" borderId="0">
      <alignment vertical="center"/>
    </xf>
    <xf numFmtId="176" fontId="10" fillId="0" borderId="0" applyFont="0" applyFill="0" applyBorder="0" applyAlignment="0" applyProtection="0">
      <alignment vertical="center"/>
    </xf>
    <xf numFmtId="176" fontId="10" fillId="0" borderId="0" applyFont="0" applyFill="0" applyBorder="0" applyAlignment="0" applyProtection="0">
      <alignment vertical="center"/>
    </xf>
    <xf numFmtId="176" fontId="10" fillId="0" borderId="0" applyFont="0" applyFill="0" applyBorder="0" applyAlignment="0" applyProtection="0">
      <alignment vertical="center"/>
    </xf>
    <xf numFmtId="176" fontId="10" fillId="0" borderId="0" applyFont="0" applyFill="0" applyBorder="0" applyAlignment="0" applyProtection="0">
      <alignment vertical="center"/>
    </xf>
  </cellStyleXfs>
  <cellXfs count="374">
    <xf numFmtId="0" fontId="0" fillId="0" borderId="0" xfId="0">
      <alignment vertical="center"/>
    </xf>
    <xf numFmtId="49" fontId="19" fillId="2" borderId="0" xfId="0" applyNumberFormat="1" applyFont="1" applyFill="1" applyAlignment="1" applyProtection="1">
      <alignment horizontal="left" vertical="center"/>
      <protection locked="0"/>
    </xf>
    <xf numFmtId="49" fontId="19" fillId="2" borderId="39" xfId="2" applyNumberFormat="1" applyFont="1" applyFill="1" applyBorder="1" applyAlignment="1" applyProtection="1">
      <alignment horizontal="center" vertical="center"/>
      <protection locked="0"/>
    </xf>
    <xf numFmtId="38" fontId="19" fillId="2" borderId="39" xfId="1" applyNumberFormat="1" applyFont="1" applyFill="1" applyBorder="1" applyAlignment="1" applyProtection="1">
      <alignment horizontal="right" vertical="center"/>
      <protection locked="0"/>
    </xf>
    <xf numFmtId="49" fontId="19" fillId="2" borderId="56" xfId="2" applyNumberFormat="1" applyFont="1" applyFill="1" applyBorder="1" applyAlignment="1" applyProtection="1">
      <alignment horizontal="center" vertical="center"/>
      <protection locked="0"/>
    </xf>
    <xf numFmtId="38" fontId="19" fillId="2" borderId="56" xfId="1" applyNumberFormat="1" applyFont="1" applyFill="1" applyBorder="1" applyAlignment="1" applyProtection="1">
      <alignment horizontal="right" vertical="center"/>
      <protection locked="0"/>
    </xf>
    <xf numFmtId="49" fontId="19" fillId="2" borderId="53" xfId="2" applyNumberFormat="1" applyFont="1" applyFill="1" applyBorder="1" applyAlignment="1" applyProtection="1">
      <alignment horizontal="center" vertical="center"/>
      <protection locked="0"/>
    </xf>
    <xf numFmtId="49" fontId="19" fillId="2" borderId="43" xfId="2" applyNumberFormat="1" applyFont="1" applyFill="1" applyBorder="1" applyAlignment="1" applyProtection="1">
      <alignment horizontal="center" vertical="center"/>
      <protection locked="0"/>
    </xf>
    <xf numFmtId="38" fontId="19" fillId="2" borderId="43" xfId="1" applyNumberFormat="1" applyFont="1" applyFill="1" applyBorder="1" applyAlignment="1" applyProtection="1">
      <alignment horizontal="right" vertical="center"/>
      <protection locked="0"/>
    </xf>
    <xf numFmtId="49" fontId="19" fillId="2" borderId="38" xfId="2" applyNumberFormat="1" applyFont="1" applyFill="1" applyBorder="1" applyAlignment="1" applyProtection="1">
      <alignment horizontal="center" vertical="center"/>
      <protection locked="0"/>
    </xf>
    <xf numFmtId="38" fontId="19" fillId="2" borderId="38" xfId="1" applyNumberFormat="1" applyFont="1" applyFill="1" applyBorder="1" applyAlignment="1" applyProtection="1">
      <alignment horizontal="right" vertical="center"/>
      <protection locked="0"/>
    </xf>
    <xf numFmtId="49" fontId="19" fillId="2" borderId="50" xfId="2" applyNumberFormat="1" applyFont="1" applyFill="1" applyBorder="1" applyAlignment="1" applyProtection="1">
      <alignment horizontal="center" vertical="center"/>
      <protection locked="0"/>
    </xf>
    <xf numFmtId="0" fontId="4" fillId="0" borderId="0" xfId="6" applyFont="1">
      <alignment vertical="center"/>
    </xf>
    <xf numFmtId="0" fontId="8" fillId="0" borderId="0" xfId="2" applyFont="1">
      <alignment vertical="center"/>
    </xf>
    <xf numFmtId="0" fontId="4" fillId="0" borderId="0" xfId="2" applyFont="1">
      <alignment vertical="center"/>
    </xf>
    <xf numFmtId="179" fontId="7" fillId="0" borderId="0" xfId="1" applyNumberFormat="1" applyFont="1" applyAlignment="1">
      <alignment vertical="top"/>
    </xf>
    <xf numFmtId="179" fontId="4" fillId="0" borderId="0" xfId="1" applyNumberFormat="1" applyFont="1" applyAlignment="1">
      <alignment vertical="top"/>
    </xf>
    <xf numFmtId="0" fontId="12" fillId="0" borderId="0" xfId="2" applyFont="1">
      <alignment vertical="center"/>
    </xf>
    <xf numFmtId="0" fontId="4" fillId="0" borderId="0" xfId="1" applyFont="1">
      <alignment vertical="center"/>
    </xf>
    <xf numFmtId="0" fontId="16" fillId="0" borderId="14" xfId="2" applyFont="1" applyBorder="1">
      <alignment vertical="center"/>
    </xf>
    <xf numFmtId="0" fontId="16" fillId="0" borderId="15" xfId="2" applyFont="1" applyBorder="1">
      <alignment vertical="center"/>
    </xf>
    <xf numFmtId="0" fontId="16" fillId="0" borderId="17" xfId="2" applyFont="1" applyBorder="1">
      <alignment vertical="center"/>
    </xf>
    <xf numFmtId="49" fontId="4" fillId="0" borderId="0" xfId="1" applyNumberFormat="1" applyFont="1">
      <alignment vertical="center"/>
    </xf>
    <xf numFmtId="0" fontId="16" fillId="0" borderId="18" xfId="2" applyFont="1" applyBorder="1">
      <alignment vertical="center"/>
    </xf>
    <xf numFmtId="0" fontId="16" fillId="0" borderId="0" xfId="2" applyFont="1">
      <alignment vertical="center"/>
    </xf>
    <xf numFmtId="0" fontId="16" fillId="0" borderId="20" xfId="2" applyFont="1" applyBorder="1">
      <alignment vertical="center"/>
    </xf>
    <xf numFmtId="0" fontId="16" fillId="0" borderId="16" xfId="2" applyFont="1" applyBorder="1">
      <alignment vertical="center"/>
    </xf>
    <xf numFmtId="0" fontId="16" fillId="0" borderId="12" xfId="2" applyFont="1" applyBorder="1">
      <alignment vertical="center"/>
    </xf>
    <xf numFmtId="0" fontId="16" fillId="0" borderId="13" xfId="2" applyFont="1" applyBorder="1">
      <alignment vertical="center"/>
    </xf>
    <xf numFmtId="183" fontId="4" fillId="0" borderId="0" xfId="1" applyNumberFormat="1" applyFont="1">
      <alignment vertical="center"/>
    </xf>
    <xf numFmtId="0" fontId="14" fillId="0" borderId="18" xfId="0" applyFont="1" applyBorder="1">
      <alignment vertical="center"/>
    </xf>
    <xf numFmtId="0" fontId="14" fillId="0" borderId="0" xfId="0" applyFont="1">
      <alignment vertical="center"/>
    </xf>
    <xf numFmtId="0" fontId="4" fillId="0" borderId="15" xfId="0" applyFont="1" applyBorder="1">
      <alignment vertical="center"/>
    </xf>
    <xf numFmtId="0" fontId="4" fillId="0" borderId="17" xfId="0" applyFont="1" applyBorder="1">
      <alignment vertical="center"/>
    </xf>
    <xf numFmtId="0" fontId="4" fillId="0" borderId="0" xfId="0" applyFont="1">
      <alignment vertical="center"/>
    </xf>
    <xf numFmtId="180" fontId="4" fillId="0" borderId="18" xfId="0" applyNumberFormat="1" applyFont="1" applyBorder="1">
      <alignment vertical="center"/>
    </xf>
    <xf numFmtId="180" fontId="4" fillId="0" borderId="0" xfId="0" applyNumberFormat="1" applyFont="1">
      <alignment vertical="center"/>
    </xf>
    <xf numFmtId="0" fontId="15" fillId="0" borderId="0" xfId="0" applyFont="1" applyAlignment="1">
      <alignment horizontal="right" vertical="top"/>
    </xf>
    <xf numFmtId="0" fontId="15" fillId="0" borderId="0" xfId="0" applyFont="1" applyAlignment="1">
      <alignment vertical="top"/>
    </xf>
    <xf numFmtId="0" fontId="4" fillId="0" borderId="20" xfId="0" applyFont="1" applyBorder="1">
      <alignment vertical="center"/>
    </xf>
    <xf numFmtId="0" fontId="17" fillId="0" borderId="0" xfId="0" applyFont="1" applyAlignment="1">
      <alignment vertical="top"/>
    </xf>
    <xf numFmtId="0" fontId="4" fillId="0" borderId="18" xfId="0" applyFont="1" applyBorder="1">
      <alignment vertical="center"/>
    </xf>
    <xf numFmtId="177" fontId="15" fillId="0" borderId="0" xfId="0" applyNumberFormat="1" applyFont="1" applyAlignment="1">
      <alignment vertical="top"/>
    </xf>
    <xf numFmtId="0" fontId="13" fillId="0" borderId="20" xfId="0" applyFont="1" applyBorder="1" applyAlignment="1">
      <alignment vertical="top"/>
    </xf>
    <xf numFmtId="49" fontId="15" fillId="0" borderId="0" xfId="0" applyNumberFormat="1" applyFont="1" applyAlignment="1">
      <alignment horizontal="right" vertical="top"/>
    </xf>
    <xf numFmtId="0" fontId="4" fillId="0" borderId="0" xfId="2" applyFont="1" applyAlignment="1">
      <alignment horizontal="right" vertical="center"/>
    </xf>
    <xf numFmtId="0" fontId="17" fillId="0" borderId="0" xfId="0" quotePrefix="1" applyFont="1" applyAlignment="1">
      <alignment vertical="top"/>
    </xf>
    <xf numFmtId="49" fontId="17" fillId="0" borderId="0" xfId="0" applyNumberFormat="1" applyFont="1" applyAlignment="1">
      <alignment vertical="top"/>
    </xf>
    <xf numFmtId="182" fontId="17" fillId="0" borderId="0" xfId="0" applyNumberFormat="1" applyFont="1" applyAlignment="1">
      <alignment vertical="top"/>
    </xf>
    <xf numFmtId="0" fontId="4" fillId="0" borderId="18" xfId="2" applyFont="1" applyBorder="1">
      <alignment vertical="center"/>
    </xf>
    <xf numFmtId="0" fontId="21" fillId="0" borderId="0" xfId="0" applyFont="1" applyAlignment="1">
      <alignment vertical="top"/>
    </xf>
    <xf numFmtId="0" fontId="17" fillId="0" borderId="20" xfId="0" applyFont="1" applyBorder="1" applyAlignment="1">
      <alignment vertical="top"/>
    </xf>
    <xf numFmtId="0" fontId="4" fillId="0" borderId="16" xfId="0" applyFont="1" applyBorder="1">
      <alignment vertical="center"/>
    </xf>
    <xf numFmtId="0" fontId="4" fillId="0" borderId="12" xfId="0" applyFont="1" applyBorder="1">
      <alignment vertical="center"/>
    </xf>
    <xf numFmtId="0" fontId="13" fillId="0" borderId="12" xfId="0" applyFont="1" applyBorder="1" applyAlignment="1">
      <alignment vertical="top"/>
    </xf>
    <xf numFmtId="49" fontId="13" fillId="0" borderId="12" xfId="0" applyNumberFormat="1" applyFont="1" applyBorder="1" applyAlignment="1">
      <alignment vertical="top"/>
    </xf>
    <xf numFmtId="0" fontId="4" fillId="0" borderId="13" xfId="0" applyFont="1" applyBorder="1">
      <alignment vertical="center"/>
    </xf>
    <xf numFmtId="49" fontId="13" fillId="0" borderId="0" xfId="0" applyNumberFormat="1" applyFont="1" applyAlignment="1">
      <alignment vertical="top"/>
    </xf>
    <xf numFmtId="0" fontId="13" fillId="0" borderId="0" xfId="0" applyFont="1" applyAlignment="1">
      <alignment vertical="top"/>
    </xf>
    <xf numFmtId="49" fontId="4" fillId="0" borderId="0" xfId="2" applyNumberFormat="1" applyFont="1">
      <alignment vertical="center"/>
    </xf>
    <xf numFmtId="0" fontId="15" fillId="0" borderId="0" xfId="0" applyFont="1">
      <alignment vertical="center"/>
    </xf>
    <xf numFmtId="0" fontId="4" fillId="0" borderId="0" xfId="0" applyFont="1" applyAlignment="1">
      <alignment vertical="top"/>
    </xf>
    <xf numFmtId="49" fontId="15" fillId="0" borderId="0" xfId="0" applyNumberFormat="1" applyFont="1" applyAlignment="1">
      <alignment vertical="top"/>
    </xf>
    <xf numFmtId="182" fontId="15" fillId="0" borderId="0" xfId="0" applyNumberFormat="1" applyFont="1" applyAlignment="1">
      <alignment vertical="top"/>
    </xf>
    <xf numFmtId="0" fontId="15" fillId="0" borderId="12" xfId="0" applyFont="1" applyBorder="1" applyAlignment="1">
      <alignment horizontal="right" vertical="top"/>
    </xf>
    <xf numFmtId="0" fontId="15" fillId="0" borderId="12" xfId="0" applyFont="1" applyBorder="1" applyAlignment="1">
      <alignment vertical="top"/>
    </xf>
    <xf numFmtId="49" fontId="15" fillId="0" borderId="12" xfId="0" applyNumberFormat="1" applyFont="1" applyBorder="1" applyAlignment="1">
      <alignment vertical="top"/>
    </xf>
    <xf numFmtId="182" fontId="15" fillId="0" borderId="12" xfId="0" applyNumberFormat="1" applyFont="1" applyBorder="1" applyAlignment="1">
      <alignment vertical="top"/>
    </xf>
    <xf numFmtId="49" fontId="4" fillId="0" borderId="0" xfId="0" applyNumberFormat="1" applyFont="1">
      <alignment vertical="center"/>
    </xf>
    <xf numFmtId="178" fontId="4" fillId="0" borderId="0" xfId="2" applyNumberFormat="1" applyFont="1">
      <alignment vertical="center"/>
    </xf>
    <xf numFmtId="0" fontId="22" fillId="0" borderId="18" xfId="0" applyFont="1" applyBorder="1">
      <alignment vertical="center"/>
    </xf>
    <xf numFmtId="0" fontId="22" fillId="0" borderId="0" xfId="0" applyFont="1">
      <alignment vertical="center"/>
    </xf>
    <xf numFmtId="49" fontId="4" fillId="0" borderId="15" xfId="0" applyNumberFormat="1" applyFont="1" applyBorder="1">
      <alignment vertical="center"/>
    </xf>
    <xf numFmtId="178" fontId="4" fillId="0" borderId="15" xfId="0" applyNumberFormat="1" applyFont="1" applyBorder="1">
      <alignment vertical="center"/>
    </xf>
    <xf numFmtId="178" fontId="15" fillId="0" borderId="0" xfId="0" applyNumberFormat="1" applyFont="1" applyAlignment="1">
      <alignment vertical="top"/>
    </xf>
    <xf numFmtId="182" fontId="13" fillId="0" borderId="12" xfId="0" applyNumberFormat="1" applyFont="1" applyBorder="1" applyAlignment="1">
      <alignment vertical="top"/>
    </xf>
    <xf numFmtId="182" fontId="13" fillId="0" borderId="0" xfId="0" applyNumberFormat="1" applyFont="1" applyAlignment="1">
      <alignment vertical="top"/>
    </xf>
    <xf numFmtId="182" fontId="4" fillId="0" borderId="0" xfId="0" applyNumberFormat="1" applyFont="1">
      <alignment vertical="center"/>
    </xf>
    <xf numFmtId="0" fontId="17" fillId="0" borderId="0" xfId="0" applyFont="1">
      <alignment vertical="center"/>
    </xf>
    <xf numFmtId="0" fontId="4" fillId="0" borderId="20" xfId="2" applyFont="1" applyBorder="1">
      <alignment vertical="center"/>
    </xf>
    <xf numFmtId="49" fontId="17" fillId="0" borderId="0" xfId="0" applyNumberFormat="1" applyFont="1" applyAlignment="1">
      <alignment horizontal="right" vertical="top"/>
    </xf>
    <xf numFmtId="178" fontId="13" fillId="0" borderId="12" xfId="0" applyNumberFormat="1" applyFont="1" applyBorder="1" applyAlignment="1">
      <alignment vertical="top"/>
    </xf>
    <xf numFmtId="178" fontId="13" fillId="0" borderId="0" xfId="0" applyNumberFormat="1" applyFont="1" applyAlignment="1">
      <alignment vertical="top"/>
    </xf>
    <xf numFmtId="178" fontId="4" fillId="0" borderId="0" xfId="0" applyNumberFormat="1" applyFont="1">
      <alignment vertical="center"/>
    </xf>
    <xf numFmtId="0" fontId="4" fillId="0" borderId="16" xfId="2" applyFont="1" applyBorder="1">
      <alignment vertical="center"/>
    </xf>
    <xf numFmtId="0" fontId="4" fillId="0" borderId="12" xfId="2" applyFont="1" applyBorder="1">
      <alignment vertical="center"/>
    </xf>
    <xf numFmtId="0" fontId="14" fillId="0" borderId="18" xfId="0" applyFont="1" applyBorder="1" applyAlignment="1">
      <alignment horizontal="left" vertical="center" indent="1"/>
    </xf>
    <xf numFmtId="0" fontId="14" fillId="0" borderId="0" xfId="0" applyFont="1" applyAlignment="1">
      <alignment horizontal="left" vertical="center" indent="1"/>
    </xf>
    <xf numFmtId="181" fontId="4" fillId="0" borderId="0" xfId="0" applyNumberFormat="1" applyFont="1">
      <alignment vertical="center"/>
    </xf>
    <xf numFmtId="180" fontId="4" fillId="0" borderId="0" xfId="0" applyNumberFormat="1" applyFont="1" applyAlignment="1">
      <alignment vertical="top"/>
    </xf>
    <xf numFmtId="0" fontId="4" fillId="0" borderId="0" xfId="2" applyFont="1" applyAlignment="1">
      <alignment vertical="top"/>
    </xf>
    <xf numFmtId="177" fontId="17" fillId="0" borderId="0" xfId="0" applyNumberFormat="1" applyFont="1" applyAlignment="1">
      <alignment horizontal="right" vertical="top"/>
    </xf>
    <xf numFmtId="182" fontId="4" fillId="0" borderId="0" xfId="1" applyNumberFormat="1" applyFont="1" applyAlignment="1">
      <alignment horizontal="right" vertical="center"/>
    </xf>
    <xf numFmtId="178" fontId="4" fillId="0" borderId="0" xfId="1" applyNumberFormat="1" applyFont="1" applyAlignment="1">
      <alignment horizontal="right" vertical="center"/>
    </xf>
    <xf numFmtId="180" fontId="4" fillId="0" borderId="20" xfId="0" applyNumberFormat="1" applyFont="1" applyBorder="1">
      <alignment vertical="center"/>
    </xf>
    <xf numFmtId="0" fontId="18" fillId="0" borderId="20" xfId="0" applyFont="1" applyBorder="1">
      <alignment vertical="center"/>
    </xf>
    <xf numFmtId="0" fontId="18" fillId="0" borderId="7" xfId="0" applyFont="1" applyBorder="1">
      <alignment vertical="center"/>
    </xf>
    <xf numFmtId="0" fontId="18" fillId="0" borderId="13" xfId="0" applyFont="1" applyBorder="1">
      <alignment vertical="center"/>
    </xf>
    <xf numFmtId="0" fontId="4" fillId="0" borderId="0" xfId="0" applyFont="1" applyAlignment="1">
      <alignment horizontal="left" vertical="top"/>
    </xf>
    <xf numFmtId="182" fontId="4" fillId="0" borderId="0" xfId="1" applyNumberFormat="1" applyFont="1">
      <alignment vertical="center"/>
    </xf>
    <xf numFmtId="178" fontId="4" fillId="0" borderId="20" xfId="1" applyNumberFormat="1" applyFont="1" applyBorder="1" applyAlignment="1">
      <alignment horizontal="right" vertical="center"/>
    </xf>
    <xf numFmtId="177" fontId="15" fillId="0" borderId="0" xfId="0" applyNumberFormat="1" applyFont="1" applyAlignment="1">
      <alignment horizontal="right" vertical="top"/>
    </xf>
    <xf numFmtId="177" fontId="17" fillId="0" borderId="0" xfId="0" applyNumberFormat="1" applyFont="1" applyAlignment="1">
      <alignment vertical="top"/>
    </xf>
    <xf numFmtId="182" fontId="4" fillId="0" borderId="0" xfId="1" applyNumberFormat="1" applyFont="1" applyAlignment="1">
      <alignment horizontal="center" vertical="center"/>
    </xf>
    <xf numFmtId="178" fontId="4" fillId="0" borderId="0" xfId="1" applyNumberFormat="1" applyFont="1" applyAlignment="1">
      <alignment horizontal="left" vertical="center"/>
    </xf>
    <xf numFmtId="0" fontId="4" fillId="0" borderId="0" xfId="0" applyFont="1" applyAlignment="1">
      <alignment horizontal="left" vertical="center"/>
    </xf>
    <xf numFmtId="178" fontId="4" fillId="0" borderId="0" xfId="1" applyNumberFormat="1" applyFont="1">
      <alignment vertical="center"/>
    </xf>
    <xf numFmtId="182" fontId="15" fillId="0" borderId="0" xfId="0" applyNumberFormat="1" applyFont="1" applyAlignment="1">
      <alignment horizontal="right" vertical="top"/>
    </xf>
    <xf numFmtId="0" fontId="15" fillId="0" borderId="0" xfId="0" applyFont="1" applyAlignment="1">
      <alignment horizontal="left" vertical="top"/>
    </xf>
    <xf numFmtId="178" fontId="4" fillId="0" borderId="0" xfId="1" applyNumberFormat="1" applyFont="1" applyAlignment="1">
      <alignment vertical="top"/>
    </xf>
    <xf numFmtId="0" fontId="13" fillId="0" borderId="13" xfId="0" applyFont="1" applyBorder="1" applyAlignment="1">
      <alignment vertical="top"/>
    </xf>
    <xf numFmtId="0" fontId="15" fillId="0" borderId="0" xfId="2" applyFont="1">
      <alignment vertical="center"/>
    </xf>
    <xf numFmtId="183" fontId="4" fillId="0" borderId="0" xfId="2" applyNumberFormat="1" applyFont="1">
      <alignment vertical="center"/>
    </xf>
    <xf numFmtId="0" fontId="4" fillId="0" borderId="42" xfId="2" applyFont="1" applyBorder="1" applyAlignment="1">
      <alignment horizontal="left" vertical="center" wrapText="1"/>
    </xf>
    <xf numFmtId="0" fontId="4" fillId="0" borderId="43" xfId="2" applyFont="1" applyBorder="1" applyAlignment="1">
      <alignment horizontal="center" vertical="center" wrapText="1"/>
    </xf>
    <xf numFmtId="0" fontId="4" fillId="0" borderId="43" xfId="2" applyFont="1" applyBorder="1" applyAlignment="1">
      <alignment horizontal="center" vertical="center"/>
    </xf>
    <xf numFmtId="0" fontId="4" fillId="0" borderId="8" xfId="2" applyFont="1" applyBorder="1">
      <alignment vertical="center"/>
    </xf>
    <xf numFmtId="0" fontId="4" fillId="0" borderId="9" xfId="2" applyFont="1" applyBorder="1">
      <alignment vertical="center"/>
    </xf>
    <xf numFmtId="0" fontId="4" fillId="0" borderId="44" xfId="2" applyFont="1" applyBorder="1">
      <alignment vertical="center"/>
    </xf>
    <xf numFmtId="0" fontId="4" fillId="4" borderId="0" xfId="2" applyFont="1" applyFill="1" applyAlignment="1">
      <alignment vertical="center" wrapText="1"/>
    </xf>
    <xf numFmtId="0" fontId="4" fillId="5" borderId="0" xfId="2" applyFont="1" applyFill="1">
      <alignment vertical="center"/>
    </xf>
    <xf numFmtId="183" fontId="4" fillId="5" borderId="0" xfId="2" applyNumberFormat="1" applyFont="1" applyFill="1">
      <alignment vertical="center"/>
    </xf>
    <xf numFmtId="0" fontId="4" fillId="0" borderId="35" xfId="18" applyFont="1" applyBorder="1" applyAlignment="1">
      <alignment horizontal="left" vertical="center"/>
    </xf>
    <xf numFmtId="0" fontId="4" fillId="0" borderId="57" xfId="2" applyFont="1" applyBorder="1" applyAlignment="1">
      <alignment horizontal="left" vertical="center"/>
    </xf>
    <xf numFmtId="0" fontId="4" fillId="4" borderId="37" xfId="2" applyFont="1" applyFill="1" applyBorder="1" applyAlignment="1">
      <alignment vertical="center" wrapText="1"/>
    </xf>
    <xf numFmtId="0" fontId="4" fillId="4" borderId="15" xfId="2" applyFont="1" applyFill="1" applyBorder="1" applyAlignment="1">
      <alignment vertical="center" wrapText="1"/>
    </xf>
    <xf numFmtId="0" fontId="4" fillId="4" borderId="40" xfId="2" applyFont="1" applyFill="1" applyBorder="1" applyAlignment="1">
      <alignment vertical="center" wrapText="1"/>
    </xf>
    <xf numFmtId="0" fontId="4" fillId="0" borderId="42" xfId="18" applyFont="1" applyBorder="1" applyAlignment="1">
      <alignment horizontal="left" vertical="center"/>
    </xf>
    <xf numFmtId="0" fontId="4" fillId="4" borderId="41" xfId="2" applyFont="1" applyFill="1" applyBorder="1" applyAlignment="1">
      <alignment vertical="center" wrapText="1"/>
    </xf>
    <xf numFmtId="0" fontId="4" fillId="4" borderId="28" xfId="2" applyFont="1" applyFill="1" applyBorder="1" applyAlignment="1">
      <alignment vertical="center" wrapText="1"/>
    </xf>
    <xf numFmtId="0" fontId="4" fillId="0" borderId="49" xfId="2" applyFont="1" applyBorder="1" applyAlignment="1">
      <alignment horizontal="left" vertical="center"/>
    </xf>
    <xf numFmtId="0" fontId="4" fillId="0" borderId="13" xfId="2" applyFont="1" applyBorder="1">
      <alignment vertical="center"/>
    </xf>
    <xf numFmtId="49" fontId="19" fillId="2" borderId="0" xfId="0" applyNumberFormat="1" applyFont="1" applyFill="1" applyAlignment="1" applyProtection="1">
      <alignment horizontal="left" vertical="center"/>
      <protection locked="0"/>
    </xf>
    <xf numFmtId="182"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right" vertical="center"/>
      <protection locked="0"/>
    </xf>
    <xf numFmtId="14" fontId="19" fillId="2" borderId="0" xfId="0" applyNumberFormat="1" applyFont="1" applyFill="1" applyAlignment="1" applyProtection="1">
      <alignment horizontal="left" vertical="center"/>
      <protection locked="0"/>
    </xf>
    <xf numFmtId="177" fontId="19" fillId="2" borderId="0" xfId="0" applyNumberFormat="1" applyFont="1" applyFill="1" applyAlignment="1" applyProtection="1">
      <alignment horizontal="left" vertical="center"/>
      <protection locked="0"/>
    </xf>
    <xf numFmtId="0" fontId="4" fillId="0" borderId="19" xfId="0" applyFont="1" applyBorder="1">
      <alignment vertical="center"/>
    </xf>
    <xf numFmtId="0" fontId="4" fillId="0" borderId="1" xfId="0" applyFont="1" applyBorder="1">
      <alignment vertical="center"/>
    </xf>
    <xf numFmtId="0" fontId="4" fillId="0" borderId="2" xfId="0" applyFont="1" applyBorder="1">
      <alignment vertical="center"/>
    </xf>
    <xf numFmtId="178" fontId="4" fillId="0" borderId="19" xfId="1" applyNumberFormat="1" applyFont="1" applyBorder="1" applyAlignment="1">
      <alignment horizontal="center" vertical="center"/>
    </xf>
    <xf numFmtId="178" fontId="4" fillId="0" borderId="1" xfId="1" applyNumberFormat="1" applyFont="1" applyBorder="1" applyAlignment="1">
      <alignment horizontal="center" vertical="center"/>
    </xf>
    <xf numFmtId="178" fontId="4" fillId="0" borderId="2" xfId="1" applyNumberFormat="1" applyFont="1" applyBorder="1" applyAlignment="1">
      <alignment horizontal="center" vertical="center"/>
    </xf>
    <xf numFmtId="0" fontId="4" fillId="0" borderId="21" xfId="2" applyFont="1" applyBorder="1">
      <alignment vertical="center"/>
    </xf>
    <xf numFmtId="0" fontId="4" fillId="0" borderId="3" xfId="2" applyFont="1" applyBorder="1">
      <alignment vertical="center"/>
    </xf>
    <xf numFmtId="0" fontId="4" fillId="0" borderId="4" xfId="2" applyFont="1" applyBorder="1">
      <alignment vertical="center"/>
    </xf>
    <xf numFmtId="178" fontId="4" fillId="0" borderId="21" xfId="1" applyNumberFormat="1" applyFont="1" applyBorder="1" applyAlignment="1">
      <alignment horizontal="left" vertical="center"/>
    </xf>
    <xf numFmtId="178" fontId="4" fillId="0" borderId="3" xfId="1" applyNumberFormat="1" applyFont="1" applyBorder="1" applyAlignment="1">
      <alignment horizontal="left" vertical="center"/>
    </xf>
    <xf numFmtId="178" fontId="4" fillId="0" borderId="4" xfId="1" applyNumberFormat="1" applyFont="1" applyBorder="1" applyAlignment="1">
      <alignment horizontal="left" vertical="center"/>
    </xf>
    <xf numFmtId="38" fontId="19" fillId="2" borderId="21" xfId="1" applyNumberFormat="1" applyFont="1" applyFill="1" applyBorder="1" applyAlignment="1" applyProtection="1">
      <alignment horizontal="right" vertical="center"/>
      <protection locked="0"/>
    </xf>
    <xf numFmtId="182" fontId="19" fillId="2" borderId="3" xfId="1" applyNumberFormat="1" applyFont="1" applyFill="1" applyBorder="1" applyAlignment="1" applyProtection="1">
      <alignment horizontal="right" vertical="center"/>
      <protection locked="0"/>
    </xf>
    <xf numFmtId="182" fontId="19" fillId="2" borderId="4" xfId="1" applyNumberFormat="1" applyFont="1" applyFill="1" applyBorder="1" applyAlignment="1" applyProtection="1">
      <alignment horizontal="right" vertical="center"/>
      <protection locked="0"/>
    </xf>
    <xf numFmtId="178" fontId="4" fillId="0" borderId="11" xfId="1" applyNumberFormat="1" applyFont="1" applyBorder="1" applyAlignment="1">
      <alignment horizontal="left" vertical="center"/>
    </xf>
    <xf numFmtId="178" fontId="4" fillId="0" borderId="6" xfId="1" applyNumberFormat="1" applyFont="1" applyBorder="1" applyAlignment="1">
      <alignment horizontal="left" vertical="center"/>
    </xf>
    <xf numFmtId="178" fontId="4" fillId="0" borderId="7" xfId="1" applyNumberFormat="1" applyFont="1" applyBorder="1" applyAlignment="1">
      <alignment horizontal="left" vertical="center"/>
    </xf>
    <xf numFmtId="38" fontId="19" fillId="2" borderId="11" xfId="1" applyNumberFormat="1" applyFont="1" applyFill="1" applyBorder="1" applyAlignment="1" applyProtection="1">
      <alignment horizontal="right" vertical="center"/>
      <protection locked="0"/>
    </xf>
    <xf numFmtId="182" fontId="19" fillId="2" borderId="6" xfId="1" applyNumberFormat="1" applyFont="1" applyFill="1" applyBorder="1" applyAlignment="1" applyProtection="1">
      <alignment horizontal="right" vertical="center"/>
      <protection locked="0"/>
    </xf>
    <xf numFmtId="182" fontId="19" fillId="2" borderId="7" xfId="1" applyNumberFormat="1" applyFont="1" applyFill="1" applyBorder="1" applyAlignment="1" applyProtection="1">
      <alignment horizontal="right" vertical="center"/>
      <protection locked="0"/>
    </xf>
    <xf numFmtId="182" fontId="4" fillId="0" borderId="11" xfId="1" applyNumberFormat="1" applyFont="1" applyBorder="1" applyAlignment="1">
      <alignment horizontal="left" vertical="center"/>
    </xf>
    <xf numFmtId="182" fontId="4" fillId="0" borderId="6" xfId="1" applyNumberFormat="1" applyFont="1" applyBorder="1" applyAlignment="1">
      <alignment horizontal="left" vertical="center"/>
    </xf>
    <xf numFmtId="182" fontId="4" fillId="0" borderId="7" xfId="1" applyNumberFormat="1" applyFont="1" applyBorder="1" applyAlignment="1">
      <alignment horizontal="left" vertical="center"/>
    </xf>
    <xf numFmtId="0" fontId="17" fillId="0" borderId="0" xfId="0" applyFont="1" applyAlignment="1">
      <alignment vertical="top" wrapText="1"/>
    </xf>
    <xf numFmtId="0" fontId="17" fillId="0" borderId="0" xfId="0" applyFont="1" applyAlignment="1">
      <alignment vertical="top"/>
    </xf>
    <xf numFmtId="38" fontId="19" fillId="2" borderId="0" xfId="0" applyNumberFormat="1" applyFont="1" applyFill="1" applyAlignment="1" applyProtection="1">
      <alignment horizontal="left" vertical="center"/>
      <protection locked="0"/>
    </xf>
    <xf numFmtId="178" fontId="19" fillId="2" borderId="3" xfId="1" applyNumberFormat="1" applyFont="1" applyFill="1" applyBorder="1" applyAlignment="1" applyProtection="1">
      <alignment horizontal="right" vertical="center"/>
      <protection locked="0"/>
    </xf>
    <xf numFmtId="178" fontId="19" fillId="2" borderId="4" xfId="1" applyNumberFormat="1" applyFont="1" applyFill="1" applyBorder="1" applyAlignment="1" applyProtection="1">
      <alignment horizontal="right" vertical="center"/>
      <protection locked="0"/>
    </xf>
    <xf numFmtId="38" fontId="19" fillId="2" borderId="33" xfId="1" applyNumberFormat="1" applyFont="1" applyFill="1" applyBorder="1" applyAlignment="1" applyProtection="1">
      <alignment horizontal="right" vertical="center"/>
      <protection locked="0"/>
    </xf>
    <xf numFmtId="182" fontId="19" fillId="2" borderId="9" xfId="1" applyNumberFormat="1" applyFont="1" applyFill="1" applyBorder="1" applyAlignment="1" applyProtection="1">
      <alignment horizontal="right" vertical="center"/>
      <protection locked="0"/>
    </xf>
    <xf numFmtId="182" fontId="19" fillId="2" borderId="10" xfId="1" applyNumberFormat="1" applyFont="1" applyFill="1" applyBorder="1" applyAlignment="1" applyProtection="1">
      <alignment horizontal="right" vertical="center"/>
      <protection locked="0"/>
    </xf>
    <xf numFmtId="0" fontId="4" fillId="0" borderId="11"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49" fontId="19" fillId="2" borderId="31" xfId="2" applyNumberFormat="1" applyFont="1" applyFill="1" applyBorder="1" applyAlignment="1" applyProtection="1">
      <alignment horizontal="center" vertical="center"/>
      <protection locked="0"/>
    </xf>
    <xf numFmtId="49" fontId="19" fillId="2" borderId="28" xfId="2" applyNumberFormat="1" applyFont="1" applyFill="1" applyBorder="1" applyAlignment="1" applyProtection="1">
      <alignment horizontal="center" vertical="center"/>
      <protection locked="0"/>
    </xf>
    <xf numFmtId="49" fontId="19" fillId="2" borderId="32" xfId="2" applyNumberFormat="1" applyFont="1" applyFill="1" applyBorder="1" applyAlignment="1" applyProtection="1">
      <alignment horizontal="center" vertical="center"/>
      <protection locked="0"/>
    </xf>
    <xf numFmtId="49" fontId="19" fillId="2" borderId="16"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13" xfId="2" applyNumberFormat="1" applyFont="1" applyFill="1" applyBorder="1" applyAlignment="1" applyProtection="1">
      <alignment horizontal="center" vertical="center"/>
      <protection locked="0"/>
    </xf>
    <xf numFmtId="49" fontId="19" fillId="2" borderId="11" xfId="0" applyNumberFormat="1" applyFont="1" applyFill="1" applyBorder="1" applyAlignment="1" applyProtection="1">
      <alignment horizontal="left" vertical="center"/>
      <protection locked="0"/>
    </xf>
    <xf numFmtId="49" fontId="19" fillId="2" borderId="6" xfId="0" applyNumberFormat="1" applyFont="1" applyFill="1" applyBorder="1" applyAlignment="1" applyProtection="1">
      <alignment horizontal="left" vertical="center"/>
      <protection locked="0"/>
    </xf>
    <xf numFmtId="38" fontId="19" fillId="2" borderId="6" xfId="0" applyNumberFormat="1" applyFont="1" applyFill="1" applyBorder="1" applyAlignment="1" applyProtection="1">
      <alignment horizontal="left" vertical="center"/>
      <protection locked="0"/>
    </xf>
    <xf numFmtId="49" fontId="19" fillId="2" borderId="7" xfId="0" applyNumberFormat="1" applyFont="1" applyFill="1" applyBorder="1" applyAlignment="1" applyProtection="1">
      <alignment horizontal="left" vertical="center"/>
      <protection locked="0"/>
    </xf>
    <xf numFmtId="38" fontId="19" fillId="2" borderId="11" xfId="0" applyNumberFormat="1" applyFont="1" applyFill="1" applyBorder="1" applyAlignment="1" applyProtection="1">
      <alignment horizontal="right" vertical="center"/>
      <protection locked="0"/>
    </xf>
    <xf numFmtId="40" fontId="19" fillId="2" borderId="6" xfId="0" applyNumberFormat="1" applyFont="1" applyFill="1" applyBorder="1" applyAlignment="1" applyProtection="1">
      <alignment horizontal="right" vertical="center"/>
      <protection locked="0"/>
    </xf>
    <xf numFmtId="0" fontId="17" fillId="0" borderId="0" xfId="0" applyFont="1" applyAlignment="1">
      <alignment horizontal="left" vertical="top" wrapText="1"/>
    </xf>
    <xf numFmtId="0" fontId="14" fillId="0" borderId="14" xfId="0" applyFont="1" applyBorder="1" applyAlignment="1">
      <alignment horizontal="left" vertical="center" indent="1"/>
    </xf>
    <xf numFmtId="0" fontId="14" fillId="0" borderId="15" xfId="0" applyFont="1" applyBorder="1" applyAlignment="1">
      <alignment horizontal="left" vertical="center" indent="1"/>
    </xf>
    <xf numFmtId="0" fontId="14" fillId="0" borderId="17" xfId="0" applyFont="1" applyBorder="1" applyAlignment="1">
      <alignment horizontal="left" vertical="center" indent="1"/>
    </xf>
    <xf numFmtId="0" fontId="17" fillId="0" borderId="0" xfId="0" applyFont="1" applyAlignment="1">
      <alignment horizontal="left" vertical="center" wrapText="1"/>
    </xf>
    <xf numFmtId="178" fontId="19" fillId="2" borderId="0" xfId="0" applyNumberFormat="1" applyFont="1" applyFill="1" applyAlignment="1" applyProtection="1">
      <alignment horizontal="left" vertical="center"/>
      <protection locked="0"/>
    </xf>
    <xf numFmtId="185"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180" fontId="4" fillId="0" borderId="23" xfId="0" applyNumberFormat="1" applyFont="1" applyBorder="1">
      <alignment vertical="center"/>
    </xf>
    <xf numFmtId="180" fontId="4" fillId="0" borderId="24" xfId="0" applyNumberFormat="1" applyFont="1" applyBorder="1">
      <alignment vertical="center"/>
    </xf>
    <xf numFmtId="180" fontId="4" fillId="0" borderId="25" xfId="0" applyNumberFormat="1" applyFont="1" applyBorder="1">
      <alignment vertical="center"/>
    </xf>
    <xf numFmtId="38" fontId="19" fillId="0" borderId="23" xfId="1" applyNumberFormat="1" applyFont="1" applyBorder="1" applyAlignment="1">
      <alignment horizontal="right" vertical="center"/>
    </xf>
    <xf numFmtId="178" fontId="19" fillId="0" borderId="24" xfId="1" applyNumberFormat="1" applyFont="1" applyBorder="1" applyAlignment="1">
      <alignment horizontal="right" vertical="center"/>
    </xf>
    <xf numFmtId="178" fontId="19" fillId="0" borderId="25" xfId="1" applyNumberFormat="1" applyFont="1" applyBorder="1" applyAlignment="1">
      <alignment horizontal="right" vertical="center"/>
    </xf>
    <xf numFmtId="38" fontId="19" fillId="0" borderId="11" xfId="1" applyNumberFormat="1" applyFont="1" applyBorder="1" applyAlignment="1">
      <alignment horizontal="right" vertical="center"/>
    </xf>
    <xf numFmtId="182" fontId="19" fillId="0" borderId="6" xfId="1" applyNumberFormat="1" applyFont="1" applyBorder="1" applyAlignment="1">
      <alignment horizontal="right" vertical="center"/>
    </xf>
    <xf numFmtId="182" fontId="19" fillId="0" borderId="7" xfId="1" applyNumberFormat="1" applyFont="1" applyBorder="1" applyAlignment="1">
      <alignment horizontal="right" vertical="center"/>
    </xf>
    <xf numFmtId="0" fontId="19" fillId="2" borderId="0" xfId="0"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38" fontId="4" fillId="0" borderId="34" xfId="0" applyNumberFormat="1" applyFont="1" applyBorder="1" applyAlignment="1">
      <alignment horizontal="right" vertical="center"/>
    </xf>
    <xf numFmtId="38" fontId="4" fillId="0" borderId="22" xfId="0" applyNumberFormat="1" applyFont="1" applyBorder="1" applyAlignment="1">
      <alignment horizontal="right" vertical="center"/>
    </xf>
    <xf numFmtId="0" fontId="4" fillId="0" borderId="31" xfId="0" applyFont="1" applyBorder="1" applyAlignment="1">
      <alignment horizontal="left" vertical="center"/>
    </xf>
    <xf numFmtId="0" fontId="4" fillId="0" borderId="28" xfId="0" applyFont="1" applyBorder="1" applyAlignment="1">
      <alignment horizontal="left" vertical="center"/>
    </xf>
    <xf numFmtId="0" fontId="4" fillId="0" borderId="32" xfId="0" applyFont="1" applyBorder="1" applyAlignment="1">
      <alignment horizontal="left" vertical="center"/>
    </xf>
    <xf numFmtId="178" fontId="19" fillId="0" borderId="33" xfId="1" applyNumberFormat="1" applyFont="1" applyBorder="1" applyAlignment="1">
      <alignment horizontal="left" vertical="center"/>
    </xf>
    <xf numFmtId="178" fontId="4" fillId="0" borderId="9" xfId="1" applyNumberFormat="1" applyFont="1" applyBorder="1" applyAlignment="1">
      <alignment horizontal="left" vertical="center"/>
    </xf>
    <xf numFmtId="178" fontId="4" fillId="0" borderId="10" xfId="1" applyNumberFormat="1" applyFont="1" applyBorder="1" applyAlignment="1">
      <alignment horizontal="left" vertical="center"/>
    </xf>
    <xf numFmtId="0" fontId="15" fillId="0" borderId="0" xfId="0" applyFont="1" applyAlignment="1">
      <alignment vertical="top"/>
    </xf>
    <xf numFmtId="0" fontId="4" fillId="0" borderId="16" xfId="0" applyFont="1" applyBorder="1" applyAlignment="1">
      <alignment horizontal="left" vertical="top"/>
    </xf>
    <xf numFmtId="0" fontId="4" fillId="0" borderId="12" xfId="0" applyFont="1" applyBorder="1" applyAlignment="1">
      <alignment horizontal="left" vertical="top"/>
    </xf>
    <xf numFmtId="0" fontId="4" fillId="0" borderId="13" xfId="0" applyFont="1" applyBorder="1" applyAlignment="1">
      <alignment horizontal="left" vertical="top"/>
    </xf>
    <xf numFmtId="49" fontId="19" fillId="2" borderId="33" xfId="0" applyNumberFormat="1" applyFont="1" applyFill="1" applyBorder="1" applyAlignment="1" applyProtection="1">
      <alignment horizontal="left" vertical="center"/>
      <protection locked="0"/>
    </xf>
    <xf numFmtId="49" fontId="19" fillId="2" borderId="9" xfId="0" applyNumberFormat="1" applyFont="1" applyFill="1" applyBorder="1" applyAlignment="1" applyProtection="1">
      <alignment horizontal="left" vertical="center"/>
      <protection locked="0"/>
    </xf>
    <xf numFmtId="38" fontId="19" fillId="2" borderId="9" xfId="0" applyNumberFormat="1" applyFont="1" applyFill="1" applyBorder="1" applyAlignment="1" applyProtection="1">
      <alignment horizontal="left" vertical="center"/>
      <protection locked="0"/>
    </xf>
    <xf numFmtId="49" fontId="19" fillId="2" borderId="10" xfId="0" applyNumberFormat="1" applyFont="1" applyFill="1" applyBorder="1" applyAlignment="1" applyProtection="1">
      <alignment horizontal="left" vertical="center"/>
      <protection locked="0"/>
    </xf>
    <xf numFmtId="38" fontId="19" fillId="2" borderId="33" xfId="0" applyNumberFormat="1" applyFont="1" applyFill="1" applyBorder="1" applyAlignment="1" applyProtection="1">
      <alignment horizontal="right" vertical="center"/>
      <protection locked="0"/>
    </xf>
    <xf numFmtId="40" fontId="19" fillId="2" borderId="9" xfId="0" applyNumberFormat="1" applyFont="1" applyFill="1" applyBorder="1" applyAlignment="1" applyProtection="1">
      <alignment horizontal="right" vertical="center"/>
      <protection locked="0"/>
    </xf>
    <xf numFmtId="49" fontId="19" fillId="2" borderId="11" xfId="2" applyNumberFormat="1" applyFont="1" applyFill="1" applyBorder="1" applyAlignment="1" applyProtection="1">
      <alignment horizontal="center" vertical="center"/>
      <protection locked="0"/>
    </xf>
    <xf numFmtId="49" fontId="19" fillId="2" borderId="6"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7" fillId="0" borderId="0" xfId="1" applyFont="1" applyAlignment="1">
      <alignment horizontal="right" vertical="top"/>
    </xf>
    <xf numFmtId="179" fontId="7" fillId="0" borderId="0" xfId="1" applyNumberFormat="1" applyFont="1" applyAlignment="1">
      <alignment horizontal="right" vertical="top"/>
    </xf>
    <xf numFmtId="0" fontId="17" fillId="0" borderId="0" xfId="2" applyFont="1" applyAlignment="1">
      <alignment horizontal="left" vertical="center" wrapText="1"/>
    </xf>
    <xf numFmtId="0" fontId="4" fillId="0" borderId="1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4" fillId="0" borderId="17" xfId="2" applyFont="1" applyBorder="1" applyAlignment="1">
      <alignment horizontal="center" vertical="center"/>
    </xf>
    <xf numFmtId="49" fontId="4" fillId="0" borderId="19" xfId="0" applyNumberFormat="1" applyFont="1" applyBorder="1" applyAlignment="1">
      <alignment horizontal="left" vertical="center"/>
    </xf>
    <xf numFmtId="49" fontId="4" fillId="0" borderId="1" xfId="0" applyNumberFormat="1" applyFont="1" applyBorder="1" applyAlignment="1">
      <alignment horizontal="left" vertical="center"/>
    </xf>
    <xf numFmtId="49" fontId="4" fillId="0" borderId="2" xfId="0" applyNumberFormat="1" applyFont="1" applyBorder="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49" fontId="19" fillId="2" borderId="21"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4" xfId="2" applyNumberFormat="1" applyFont="1" applyFill="1" applyBorder="1" applyAlignment="1" applyProtection="1">
      <alignment horizontal="center" vertical="center"/>
      <protection locked="0"/>
    </xf>
    <xf numFmtId="49" fontId="4" fillId="3" borderId="21"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4" xfId="0" applyNumberFormat="1" applyFont="1" applyFill="1" applyBorder="1" applyAlignment="1">
      <alignment horizontal="center" vertical="center"/>
    </xf>
    <xf numFmtId="0" fontId="4" fillId="3" borderId="2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0" xfId="0" applyFont="1">
      <alignment vertical="center"/>
    </xf>
    <xf numFmtId="38" fontId="19" fillId="2" borderId="5" xfId="1" applyNumberFormat="1" applyFont="1" applyFill="1" applyBorder="1" applyAlignment="1" applyProtection="1">
      <alignment horizontal="right" vertical="center"/>
      <protection locked="0"/>
    </xf>
    <xf numFmtId="178" fontId="19" fillId="2" borderId="46" xfId="1" applyNumberFormat="1" applyFont="1" applyFill="1" applyBorder="1" applyAlignment="1" applyProtection="1">
      <alignment horizontal="right" vertical="center"/>
      <protection locked="0"/>
    </xf>
    <xf numFmtId="178" fontId="19" fillId="2" borderId="6" xfId="1" applyNumberFormat="1" applyFont="1" applyFill="1" applyBorder="1" applyAlignment="1" applyProtection="1">
      <alignment horizontal="right" vertical="center"/>
      <protection locked="0"/>
    </xf>
    <xf numFmtId="178" fontId="19" fillId="2" borderId="7" xfId="1" applyNumberFormat="1" applyFont="1" applyFill="1" applyBorder="1" applyAlignment="1" applyProtection="1">
      <alignment horizontal="right" vertical="center"/>
      <protection locked="0"/>
    </xf>
    <xf numFmtId="0" fontId="4" fillId="0" borderId="39" xfId="2" applyFont="1" applyBorder="1" applyAlignment="1">
      <alignment horizontal="left" vertical="center" wrapText="1"/>
    </xf>
    <xf numFmtId="0" fontId="4" fillId="0" borderId="39" xfId="2" applyFont="1" applyBorder="1" applyAlignment="1">
      <alignment horizontal="left" vertical="center"/>
    </xf>
    <xf numFmtId="0" fontId="4" fillId="0" borderId="21"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178" fontId="4" fillId="0" borderId="18" xfId="1" applyNumberFormat="1" applyFont="1" applyBorder="1" applyAlignment="1">
      <alignment horizontal="left" vertical="center"/>
    </xf>
    <xf numFmtId="178" fontId="4" fillId="0" borderId="0" xfId="1" applyNumberFormat="1" applyFont="1" applyAlignment="1">
      <alignment horizontal="left" vertical="center"/>
    </xf>
    <xf numFmtId="178" fontId="4" fillId="0" borderId="20" xfId="1" applyNumberFormat="1" applyFont="1" applyBorder="1" applyAlignment="1">
      <alignment horizontal="left" vertical="center"/>
    </xf>
    <xf numFmtId="0" fontId="4" fillId="0" borderId="31" xfId="2" applyFont="1" applyBorder="1" applyAlignment="1">
      <alignment horizontal="left" vertical="center"/>
    </xf>
    <xf numFmtId="0" fontId="4" fillId="0" borderId="28" xfId="2" applyFont="1" applyBorder="1" applyAlignment="1">
      <alignment horizontal="left" vertical="center"/>
    </xf>
    <xf numFmtId="0" fontId="4" fillId="0" borderId="32" xfId="2" applyFont="1" applyBorder="1" applyAlignment="1">
      <alignment horizontal="left" vertical="center"/>
    </xf>
    <xf numFmtId="38" fontId="19" fillId="2" borderId="30" xfId="1" applyNumberFormat="1" applyFont="1" applyFill="1" applyBorder="1" applyAlignment="1" applyProtection="1">
      <alignment horizontal="right" vertical="center"/>
      <protection locked="0"/>
    </xf>
    <xf numFmtId="178" fontId="19" fillId="2" borderId="26" xfId="1" applyNumberFormat="1" applyFont="1" applyFill="1" applyBorder="1" applyAlignment="1" applyProtection="1">
      <alignment horizontal="right" vertical="center"/>
      <protection locked="0"/>
    </xf>
    <xf numFmtId="178" fontId="19" fillId="2" borderId="27" xfId="1" applyNumberFormat="1" applyFont="1" applyFill="1" applyBorder="1" applyAlignment="1" applyProtection="1">
      <alignment horizontal="right" vertical="center"/>
      <protection locked="0"/>
    </xf>
    <xf numFmtId="178" fontId="4" fillId="0" borderId="14" xfId="1" applyNumberFormat="1" applyFont="1" applyBorder="1" applyAlignment="1">
      <alignment horizontal="left" vertical="center"/>
    </xf>
    <xf numFmtId="178" fontId="4" fillId="0" borderId="15" xfId="1" applyNumberFormat="1" applyFont="1" applyBorder="1" applyAlignment="1">
      <alignment horizontal="left" vertical="center"/>
    </xf>
    <xf numFmtId="178" fontId="4" fillId="0" borderId="17" xfId="1" applyNumberFormat="1" applyFont="1" applyBorder="1" applyAlignment="1">
      <alignment horizontal="left" vertical="center"/>
    </xf>
    <xf numFmtId="178" fontId="4" fillId="0" borderId="31" xfId="1" applyNumberFormat="1" applyFont="1" applyBorder="1" applyAlignment="1">
      <alignment horizontal="left" vertical="center"/>
    </xf>
    <xf numFmtId="178" fontId="4" fillId="0" borderId="28" xfId="1" applyNumberFormat="1" applyFont="1" applyBorder="1" applyAlignment="1">
      <alignment horizontal="left" vertical="center"/>
    </xf>
    <xf numFmtId="178" fontId="4" fillId="0" borderId="32" xfId="1" applyNumberFormat="1" applyFont="1" applyBorder="1" applyAlignment="1">
      <alignment horizontal="left" vertical="center"/>
    </xf>
    <xf numFmtId="178" fontId="4" fillId="0" borderId="23" xfId="1" quotePrefix="1" applyNumberFormat="1" applyFont="1" applyBorder="1" applyAlignment="1">
      <alignment horizontal="left" vertical="center"/>
    </xf>
    <xf numFmtId="178" fontId="4" fillId="0" borderId="24" xfId="1" quotePrefix="1" applyNumberFormat="1" applyFont="1" applyBorder="1" applyAlignment="1">
      <alignment horizontal="left" vertical="center"/>
    </xf>
    <xf numFmtId="178" fontId="4" fillId="0" borderId="25" xfId="1" quotePrefix="1" applyNumberFormat="1" applyFont="1" applyBorder="1" applyAlignment="1">
      <alignment horizontal="left" vertical="center"/>
    </xf>
    <xf numFmtId="186" fontId="19" fillId="0" borderId="23" xfId="1" applyNumberFormat="1" applyFont="1" applyBorder="1" applyAlignment="1">
      <alignment horizontal="right" vertical="center"/>
    </xf>
    <xf numFmtId="184" fontId="19" fillId="0" borderId="24" xfId="1" applyNumberFormat="1" applyFont="1" applyBorder="1" applyAlignment="1">
      <alignment horizontal="right" vertical="center"/>
    </xf>
    <xf numFmtId="184" fontId="19" fillId="0" borderId="25" xfId="1" applyNumberFormat="1" applyFont="1" applyBorder="1" applyAlignment="1">
      <alignment horizontal="right" vertical="center"/>
    </xf>
    <xf numFmtId="0" fontId="15" fillId="0" borderId="0" xfId="0" applyFont="1" applyAlignment="1">
      <alignment vertical="center" wrapText="1"/>
    </xf>
    <xf numFmtId="49" fontId="19" fillId="2" borderId="61" xfId="2" applyNumberFormat="1" applyFont="1" applyFill="1" applyBorder="1" applyAlignment="1" applyProtection="1">
      <alignment horizontal="center" vertical="center"/>
      <protection locked="0"/>
    </xf>
    <xf numFmtId="49" fontId="19" fillId="2" borderId="58" xfId="2" applyNumberFormat="1" applyFont="1" applyFill="1" applyBorder="1" applyAlignment="1" applyProtection="1">
      <alignment horizontal="center" vertical="center"/>
      <protection locked="0"/>
    </xf>
    <xf numFmtId="49" fontId="19" fillId="2" borderId="56" xfId="2" applyNumberFormat="1" applyFont="1" applyFill="1" applyBorder="1" applyAlignment="1" applyProtection="1">
      <alignment horizontal="center" vertical="center"/>
      <protection locked="0"/>
    </xf>
    <xf numFmtId="49" fontId="19" fillId="2" borderId="54" xfId="2" applyNumberFormat="1" applyFont="1" applyFill="1" applyBorder="1" applyAlignment="1" applyProtection="1">
      <alignment horizontal="center" vertical="center"/>
      <protection locked="0"/>
    </xf>
    <xf numFmtId="0" fontId="19" fillId="0" borderId="5" xfId="18" applyFont="1" applyBorder="1" applyAlignment="1">
      <alignment horizontal="left" vertical="center" wrapText="1"/>
    </xf>
    <xf numFmtId="0" fontId="19" fillId="0" borderId="6" xfId="18" applyFont="1" applyBorder="1" applyAlignment="1">
      <alignment horizontal="left" vertical="center" wrapText="1"/>
    </xf>
    <xf numFmtId="0" fontId="19" fillId="0" borderId="46" xfId="18" applyFont="1" applyBorder="1" applyAlignment="1">
      <alignment horizontal="left" vertical="center" wrapText="1"/>
    </xf>
    <xf numFmtId="0" fontId="4" fillId="0" borderId="11" xfId="2" applyFont="1" applyBorder="1">
      <alignment vertical="center"/>
    </xf>
    <xf numFmtId="0" fontId="4" fillId="0" borderId="6" xfId="2" applyFont="1" applyBorder="1">
      <alignment vertical="center"/>
    </xf>
    <xf numFmtId="0" fontId="4" fillId="0" borderId="7" xfId="2" applyFont="1" applyBorder="1">
      <alignment vertical="center"/>
    </xf>
    <xf numFmtId="0" fontId="4" fillId="0" borderId="30" xfId="2" applyFont="1" applyBorder="1">
      <alignment vertical="center"/>
    </xf>
    <xf numFmtId="0" fontId="4" fillId="0" borderId="26" xfId="2" applyFont="1" applyBorder="1">
      <alignment vertical="center"/>
    </xf>
    <xf numFmtId="0" fontId="4" fillId="0" borderId="27" xfId="2" applyFont="1" applyBorder="1">
      <alignment vertical="center"/>
    </xf>
    <xf numFmtId="0" fontId="4" fillId="0" borderId="35" xfId="18" applyFont="1" applyBorder="1" applyAlignment="1">
      <alignment horizontal="left" vertical="center"/>
    </xf>
    <xf numFmtId="0" fontId="4" fillId="0" borderId="23" xfId="1" applyFont="1" applyBorder="1" applyAlignment="1">
      <alignment horizontal="left" vertical="center"/>
    </xf>
    <xf numFmtId="0" fontId="4" fillId="0" borderId="24" xfId="1" applyFont="1" applyBorder="1" applyAlignment="1">
      <alignment horizontal="left" vertical="center"/>
    </xf>
    <xf numFmtId="0" fontId="4" fillId="0" borderId="25" xfId="1" applyFont="1" applyBorder="1" applyAlignment="1">
      <alignment horizontal="left" vertical="center"/>
    </xf>
    <xf numFmtId="38" fontId="19" fillId="6" borderId="23" xfId="1" applyNumberFormat="1" applyFont="1" applyFill="1" applyBorder="1" applyAlignment="1">
      <alignment horizontal="right" vertical="center"/>
    </xf>
    <xf numFmtId="178" fontId="19" fillId="6" borderId="24" xfId="1" applyNumberFormat="1" applyFont="1" applyFill="1" applyBorder="1" applyAlignment="1">
      <alignment horizontal="right" vertical="center"/>
    </xf>
    <xf numFmtId="178" fontId="19" fillId="6" borderId="25" xfId="1" applyNumberFormat="1" applyFont="1" applyFill="1" applyBorder="1" applyAlignment="1">
      <alignment horizontal="right" vertical="center"/>
    </xf>
    <xf numFmtId="0" fontId="19" fillId="0" borderId="29" xfId="18" applyFont="1" applyBorder="1" applyAlignment="1">
      <alignment horizontal="left" vertical="center" wrapText="1"/>
    </xf>
    <xf numFmtId="0" fontId="19" fillId="0" borderId="3" xfId="18" applyFont="1" applyBorder="1" applyAlignment="1">
      <alignment horizontal="left" vertical="center" wrapText="1"/>
    </xf>
    <xf numFmtId="0" fontId="19" fillId="0" borderId="55" xfId="18" applyFont="1" applyBorder="1" applyAlignment="1">
      <alignment horizontal="left" vertical="center" wrapText="1"/>
    </xf>
    <xf numFmtId="38" fontId="19" fillId="2" borderId="29" xfId="1" applyNumberFormat="1" applyFont="1" applyFill="1" applyBorder="1" applyAlignment="1" applyProtection="1">
      <alignment horizontal="right" vertical="center"/>
      <protection locked="0"/>
    </xf>
    <xf numFmtId="178" fontId="19" fillId="2" borderId="55" xfId="1" applyNumberFormat="1" applyFont="1" applyFill="1" applyBorder="1" applyAlignment="1" applyProtection="1">
      <alignment horizontal="right" vertical="center"/>
      <protection locked="0"/>
    </xf>
    <xf numFmtId="38" fontId="19" fillId="2" borderId="51" xfId="1" applyNumberFormat="1" applyFont="1" applyFill="1" applyBorder="1" applyAlignment="1" applyProtection="1">
      <alignment horizontal="right" vertical="center"/>
      <protection locked="0"/>
    </xf>
    <xf numFmtId="178" fontId="19" fillId="2" borderId="1" xfId="1" applyNumberFormat="1" applyFont="1" applyFill="1" applyBorder="1" applyAlignment="1" applyProtection="1">
      <alignment horizontal="right" vertical="center"/>
      <protection locked="0"/>
    </xf>
    <xf numFmtId="178" fontId="19" fillId="2" borderId="2" xfId="1" applyNumberFormat="1" applyFont="1" applyFill="1" applyBorder="1" applyAlignment="1" applyProtection="1">
      <alignment horizontal="right" vertical="center"/>
      <protection locked="0"/>
    </xf>
    <xf numFmtId="178" fontId="19" fillId="2" borderId="52" xfId="1" applyNumberFormat="1" applyFont="1" applyFill="1" applyBorder="1" applyAlignment="1" applyProtection="1">
      <alignment horizontal="right" vertical="center"/>
      <protection locked="0"/>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0" xfId="2" applyFont="1" applyBorder="1" applyAlignment="1">
      <alignment horizontal="center" vertical="center" wrapText="1"/>
    </xf>
    <xf numFmtId="0" fontId="4" fillId="0" borderId="44" xfId="2" applyFont="1" applyBorder="1" applyAlignment="1">
      <alignment horizontal="center" vertical="center" wrapText="1"/>
    </xf>
    <xf numFmtId="0" fontId="4" fillId="0" borderId="51" xfId="2" applyFont="1" applyBorder="1" applyAlignment="1">
      <alignment horizontal="left" vertical="center"/>
    </xf>
    <xf numFmtId="0" fontId="4" fillId="0" borderId="1" xfId="2" applyFont="1" applyBorder="1" applyAlignment="1">
      <alignment horizontal="left" vertical="center"/>
    </xf>
    <xf numFmtId="0" fontId="4" fillId="0" borderId="43" xfId="2" applyFont="1" applyBorder="1" applyAlignment="1">
      <alignment horizontal="left" vertical="center"/>
    </xf>
    <xf numFmtId="0" fontId="4" fillId="0" borderId="29" xfId="2"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49" fontId="19" fillId="2" borderId="51" xfId="0" applyNumberFormat="1"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left" vertical="center" wrapText="1"/>
      <protection locked="0"/>
    </xf>
    <xf numFmtId="49" fontId="19" fillId="2" borderId="52" xfId="0" applyNumberFormat="1" applyFont="1" applyFill="1" applyBorder="1" applyAlignment="1" applyProtection="1">
      <alignment horizontal="left" vertical="center" wrapText="1"/>
      <protection locked="0"/>
    </xf>
    <xf numFmtId="0" fontId="4" fillId="0" borderId="52" xfId="2" applyFont="1" applyBorder="1" applyAlignment="1">
      <alignment horizontal="left" vertical="center"/>
    </xf>
    <xf numFmtId="38" fontId="19" fillId="2" borderId="8" xfId="1" applyNumberFormat="1" applyFont="1" applyFill="1" applyBorder="1" applyAlignment="1" applyProtection="1">
      <alignment horizontal="right" vertical="center"/>
      <protection locked="0"/>
    </xf>
    <xf numFmtId="178" fontId="19" fillId="2" borderId="44" xfId="1" applyNumberFormat="1" applyFont="1" applyFill="1" applyBorder="1" applyAlignment="1" applyProtection="1">
      <alignment horizontal="right" vertical="center"/>
      <protection locked="0"/>
    </xf>
    <xf numFmtId="178" fontId="19" fillId="2" borderId="9" xfId="1" applyNumberFormat="1" applyFont="1" applyFill="1" applyBorder="1" applyAlignment="1" applyProtection="1">
      <alignment horizontal="right" vertical="center"/>
      <protection locked="0"/>
    </xf>
    <xf numFmtId="178" fontId="19" fillId="2" borderId="10" xfId="1" applyNumberFormat="1" applyFont="1" applyFill="1" applyBorder="1" applyAlignment="1" applyProtection="1">
      <alignment horizontal="right" vertical="center"/>
      <protection locked="0"/>
    </xf>
    <xf numFmtId="49" fontId="19" fillId="2" borderId="53" xfId="2" applyNumberFormat="1" applyFont="1" applyFill="1" applyBorder="1" applyAlignment="1" applyProtection="1">
      <alignment horizontal="center" vertical="center"/>
      <protection locked="0"/>
    </xf>
    <xf numFmtId="0" fontId="4" fillId="0" borderId="42" xfId="18" applyFont="1" applyBorder="1" applyAlignment="1">
      <alignment horizontal="left" vertical="center"/>
    </xf>
    <xf numFmtId="0" fontId="19" fillId="0" borderId="8" xfId="18" applyFont="1" applyBorder="1" applyAlignment="1">
      <alignment horizontal="left" vertical="center" wrapText="1"/>
    </xf>
    <xf numFmtId="0" fontId="19" fillId="0" borderId="9" xfId="18" applyFont="1" applyBorder="1" applyAlignment="1">
      <alignment horizontal="left" vertical="center" wrapText="1"/>
    </xf>
    <xf numFmtId="0" fontId="19" fillId="0" borderId="44" xfId="18"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4" fillId="0" borderId="45" xfId="2" applyFont="1" applyBorder="1" applyAlignment="1">
      <alignment horizontal="left" vertical="center" wrapText="1"/>
    </xf>
    <xf numFmtId="49" fontId="19" fillId="2" borderId="5" xfId="0" applyNumberFormat="1" applyFont="1" applyFill="1" applyBorder="1" applyAlignment="1" applyProtection="1">
      <alignment horizontal="left" vertical="center" wrapText="1"/>
      <protection locked="0"/>
    </xf>
    <xf numFmtId="49" fontId="19" fillId="2" borderId="6" xfId="0" applyNumberFormat="1" applyFont="1" applyFill="1" applyBorder="1" applyAlignment="1" applyProtection="1">
      <alignment horizontal="left" vertical="center" wrapText="1"/>
      <protection locked="0"/>
    </xf>
    <xf numFmtId="49" fontId="19" fillId="2" borderId="46" xfId="0" applyNumberFormat="1" applyFont="1" applyFill="1" applyBorder="1" applyAlignment="1" applyProtection="1">
      <alignment horizontal="left" vertical="center" wrapText="1"/>
      <protection locked="0"/>
    </xf>
    <xf numFmtId="49" fontId="19" fillId="2" borderId="8" xfId="0" applyNumberFormat="1" applyFont="1" applyFill="1" applyBorder="1" applyAlignment="1" applyProtection="1">
      <alignment horizontal="left" vertical="center" wrapText="1"/>
      <protection locked="0"/>
    </xf>
    <xf numFmtId="49" fontId="19" fillId="2" borderId="9" xfId="0" applyNumberFormat="1" applyFont="1" applyFill="1" applyBorder="1" applyAlignment="1" applyProtection="1">
      <alignment horizontal="left" vertical="center" wrapText="1"/>
      <protection locked="0"/>
    </xf>
    <xf numFmtId="49" fontId="19" fillId="2" borderId="44" xfId="0" applyNumberFormat="1" applyFont="1" applyFill="1" applyBorder="1" applyAlignment="1" applyProtection="1">
      <alignment horizontal="left" vertical="center" wrapText="1"/>
      <protection locked="0"/>
    </xf>
    <xf numFmtId="0" fontId="4" fillId="0" borderId="43" xfId="2" applyFont="1" applyBorder="1" applyAlignment="1">
      <alignment horizontal="left" vertical="center" wrapText="1"/>
    </xf>
    <xf numFmtId="0" fontId="19" fillId="0" borderId="5" xfId="18" applyFont="1" applyBorder="1" applyAlignment="1">
      <alignment horizontal="left" vertical="center" wrapText="1" shrinkToFit="1"/>
    </xf>
    <xf numFmtId="0" fontId="19" fillId="0" borderId="6" xfId="18" applyFont="1" applyBorder="1" applyAlignment="1">
      <alignment horizontal="left" vertical="center" wrapText="1" shrinkToFit="1"/>
    </xf>
    <xf numFmtId="0" fontId="19" fillId="0" borderId="46" xfId="18" applyFont="1" applyBorder="1" applyAlignment="1">
      <alignment horizontal="left" vertical="center" wrapText="1" shrinkToFit="1"/>
    </xf>
    <xf numFmtId="0" fontId="4" fillId="0" borderId="35" xfId="19" applyFont="1" applyBorder="1" applyAlignment="1">
      <alignment horizontal="left" vertical="center"/>
    </xf>
    <xf numFmtId="0" fontId="19" fillId="0" borderId="41" xfId="18" applyFont="1" applyBorder="1" applyAlignment="1">
      <alignment horizontal="left" vertical="center" wrapText="1"/>
    </xf>
    <xf numFmtId="0" fontId="19" fillId="0" borderId="28" xfId="18" applyFont="1" applyBorder="1" applyAlignment="1">
      <alignment horizontal="left" vertical="center" wrapText="1"/>
    </xf>
    <xf numFmtId="0" fontId="19" fillId="0" borderId="40" xfId="18" applyFont="1" applyBorder="1" applyAlignment="1">
      <alignment horizontal="left" vertical="center" wrapText="1"/>
    </xf>
    <xf numFmtId="0" fontId="19" fillId="0" borderId="0" xfId="18" applyFont="1" applyAlignment="1">
      <alignment horizontal="left" vertical="center" wrapText="1"/>
    </xf>
    <xf numFmtId="0" fontId="19" fillId="0" borderId="36" xfId="18" applyFont="1" applyBorder="1" applyAlignment="1">
      <alignment horizontal="left" vertical="center" wrapText="1"/>
    </xf>
    <xf numFmtId="0" fontId="19" fillId="0" borderId="22" xfId="18" applyFont="1" applyBorder="1" applyAlignment="1">
      <alignment horizontal="left" vertical="center" wrapText="1"/>
    </xf>
    <xf numFmtId="0" fontId="4" fillId="0" borderId="47" xfId="2" applyFont="1" applyBorder="1" applyAlignment="1">
      <alignment horizontal="left" vertical="center"/>
    </xf>
    <xf numFmtId="0" fontId="4" fillId="0" borderId="12" xfId="2" applyFont="1" applyBorder="1" applyAlignment="1">
      <alignment horizontal="left" vertical="center"/>
    </xf>
    <xf numFmtId="0" fontId="4" fillId="0" borderId="46" xfId="2" applyFont="1" applyBorder="1" applyAlignment="1">
      <alignment horizontal="left" vertical="center"/>
    </xf>
    <xf numFmtId="0" fontId="4" fillId="0" borderId="5" xfId="2" applyFont="1" applyBorder="1" applyAlignment="1">
      <alignment horizontal="left" vertical="center"/>
    </xf>
    <xf numFmtId="0" fontId="4" fillId="0" borderId="48" xfId="2" applyFont="1" applyBorder="1" applyAlignment="1">
      <alignment horizontal="left" vertical="center" wrapText="1"/>
    </xf>
    <xf numFmtId="0" fontId="4" fillId="0" borderId="53" xfId="2" applyFont="1" applyBorder="1" applyAlignment="1">
      <alignment horizontal="left" vertical="center" wrapText="1"/>
    </xf>
    <xf numFmtId="0" fontId="4" fillId="0" borderId="40" xfId="2" applyFont="1" applyBorder="1" applyAlignment="1">
      <alignment horizontal="left" vertical="center" wrapText="1"/>
    </xf>
    <xf numFmtId="0" fontId="4" fillId="0" borderId="0" xfId="2" applyFont="1" applyAlignment="1">
      <alignment horizontal="left" vertical="center" wrapText="1"/>
    </xf>
    <xf numFmtId="0" fontId="4" fillId="0" borderId="36" xfId="2" applyFont="1" applyBorder="1" applyAlignment="1">
      <alignment horizontal="left" vertical="center" wrapText="1"/>
    </xf>
    <xf numFmtId="0" fontId="4" fillId="0" borderId="22" xfId="2" applyFont="1" applyBorder="1" applyAlignment="1">
      <alignment horizontal="left" vertical="center" wrapText="1"/>
    </xf>
    <xf numFmtId="0" fontId="4" fillId="0" borderId="60" xfId="2" applyFont="1" applyBorder="1" applyAlignment="1">
      <alignment horizontal="left" vertical="center"/>
    </xf>
    <xf numFmtId="0" fontId="4" fillId="0" borderId="56" xfId="2" applyFont="1" applyBorder="1" applyAlignment="1">
      <alignment horizontal="left" vertical="center"/>
    </xf>
    <xf numFmtId="0" fontId="4" fillId="0" borderId="36" xfId="2" applyFont="1" applyBorder="1" applyAlignment="1">
      <alignment horizontal="left" vertical="center"/>
    </xf>
    <xf numFmtId="0" fontId="4" fillId="0" borderId="59" xfId="2" applyFont="1" applyBorder="1" applyAlignment="1">
      <alignment horizontal="left" vertical="center"/>
    </xf>
    <xf numFmtId="0" fontId="4" fillId="0" borderId="35" xfId="2" applyFont="1" applyBorder="1" applyAlignment="1">
      <alignment horizontal="left" vertical="center"/>
    </xf>
  </cellXfs>
  <cellStyles count="24">
    <cellStyle name="ハイパーリンク 2" xfId="15" xr:uid="{00000000-0005-0000-0000-000001000000}"/>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通貨 2 2" xfId="21" xr:uid="{E93D5ABB-5AB5-423F-ADE7-B2AB0FBFC156}"/>
    <cellStyle name="通貨 2 2 2" xfId="23" xr:uid="{E1AE65D3-2B18-495B-BEEA-3867CA88A355}"/>
    <cellStyle name="通貨 2 3" xfId="20" xr:uid="{4B8D2A4A-7CC5-4526-AE89-4E84A70DD7E7}"/>
    <cellStyle name="通貨 2 3 2" xfId="22" xr:uid="{8DD3BC59-C8B1-438E-AFE3-6A5D152C2B47}"/>
    <cellStyle name="標準" xfId="0" builtinId="0"/>
    <cellStyle name="標準 2" xfId="10" xr:uid="{00000000-0005-0000-0000-000009000000}"/>
    <cellStyle name="標準 3" xfId="19" xr:uid="{6395B251-F0C6-4726-BE3A-3661BC196513}"/>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 name="標準_指名願い様式（営業品目表）" xfId="18" xr:uid="{9CAFB66D-5CFC-4594-8D4F-D66FB0D49713}"/>
  </cellStyles>
  <dxfs count="8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0000"/>
      <color rgb="FFCCEDFC"/>
      <color rgb="FF000000"/>
      <color rgb="FFA6A6A6"/>
      <color rgb="FFFFE1FF"/>
      <color rgb="FFE2EFDA"/>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21</xdr:col>
      <xdr:colOff>568325</xdr:colOff>
      <xdr:row>2</xdr:row>
      <xdr:rowOff>38100</xdr:rowOff>
    </xdr:from>
    <xdr:to>
      <xdr:col>26</xdr:col>
      <xdr:colOff>0</xdr:colOff>
      <xdr:row>2</xdr:row>
      <xdr:rowOff>368300</xdr:rowOff>
    </xdr:to>
    <xdr:sp macro="" textlink="">
      <xdr:nvSpPr>
        <xdr:cNvPr id="2" name="VerStamp">
          <a:extLst>
            <a:ext uri="{FF2B5EF4-FFF2-40B4-BE49-F238E27FC236}">
              <a16:creationId xmlns:a16="http://schemas.microsoft.com/office/drawing/2014/main" id="{0CF0229F-9F8F-C9D3-AD9F-D26317D96ABB}"/>
            </a:ext>
          </a:extLst>
        </xdr:cNvPr>
        <xdr:cNvSpPr/>
      </xdr:nvSpPr>
      <xdr:spPr>
        <a:xfrm>
          <a:off x="10398125" y="419100"/>
          <a:ext cx="1727200" cy="330200"/>
        </a:xfrm>
        <a:prstGeom prst="roundRect">
          <a:avLst/>
        </a:prstGeom>
        <a:solidFill>
          <a:srgbClr val="4472C4"/>
        </a:solidFill>
        <a:ln>
          <a:solidFill>
            <a:srgbClr val="2F528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FFFF"/>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16</xdr:col>
      <xdr:colOff>367075</xdr:colOff>
      <xdr:row>5</xdr:row>
      <xdr:rowOff>83550</xdr:rowOff>
    </xdr:from>
    <xdr:to>
      <xdr:col>22</xdr:col>
      <xdr:colOff>374925</xdr:colOff>
      <xdr:row>9</xdr:row>
      <xdr:rowOff>247875</xdr:rowOff>
    </xdr:to>
    <xdr:grpSp>
      <xdr:nvGrpSpPr>
        <xdr:cNvPr id="5" name="Line01Box01">
          <a:extLst>
            <a:ext uri="{FF2B5EF4-FFF2-40B4-BE49-F238E27FC236}">
              <a16:creationId xmlns:a16="http://schemas.microsoft.com/office/drawing/2014/main" id="{65069069-28F7-6920-12CF-CA60DB49B0B1}"/>
            </a:ext>
          </a:extLst>
        </xdr:cNvPr>
        <xdr:cNvGrpSpPr/>
      </xdr:nvGrpSpPr>
      <xdr:grpSpPr>
        <a:xfrm>
          <a:off x="6529750" y="1102725"/>
          <a:ext cx="4256000" cy="612000"/>
          <a:chOff x="6529750" y="1102725"/>
          <a:chExt cx="4256000" cy="612000"/>
        </a:xfrm>
      </xdr:grpSpPr>
      <xdr:sp macro="" textlink="">
        <xdr:nvSpPr>
          <xdr:cNvPr id="3" name="Box01">
            <a:extLst>
              <a:ext uri="{FF2B5EF4-FFF2-40B4-BE49-F238E27FC236}">
                <a16:creationId xmlns:a16="http://schemas.microsoft.com/office/drawing/2014/main" id="{84464521-9AFA-BD83-6531-E7AF3AC18C45}"/>
              </a:ext>
            </a:extLst>
          </xdr:cNvPr>
          <xdr:cNvSpPr/>
        </xdr:nvSpPr>
        <xdr:spPr>
          <a:xfrm>
            <a:off x="7545750" y="1102725"/>
            <a:ext cx="32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申請上の注意点が書かれていますので、必ずお読みください。</a:t>
            </a:r>
          </a:p>
        </xdr:txBody>
      </xdr:sp>
      <xdr:cxnSp macro="">
        <xdr:nvCxnSpPr>
          <xdr:cNvPr id="4" name="Line01">
            <a:extLst>
              <a:ext uri="{FF2B5EF4-FFF2-40B4-BE49-F238E27FC236}">
                <a16:creationId xmlns:a16="http://schemas.microsoft.com/office/drawing/2014/main" id="{4C54333B-BCB3-D742-F878-96276FE63E85}"/>
              </a:ext>
            </a:extLst>
          </xdr:cNvPr>
          <xdr:cNvCxnSpPr>
            <a:endCxn id="3" idx="1"/>
          </xdr:cNvCxnSpPr>
        </xdr:nvCxnSpPr>
        <xdr:spPr>
          <a:xfrm>
            <a:off x="6529750" y="1304925"/>
            <a:ext cx="1016000" cy="9525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22225</xdr:colOff>
      <xdr:row>89</xdr:row>
      <xdr:rowOff>236925</xdr:rowOff>
    </xdr:from>
    <xdr:to>
      <xdr:col>18</xdr:col>
      <xdr:colOff>344175</xdr:colOff>
      <xdr:row>109</xdr:row>
      <xdr:rowOff>105975</xdr:rowOff>
    </xdr:to>
    <xdr:grpSp>
      <xdr:nvGrpSpPr>
        <xdr:cNvPr id="8" name="Line02Box02">
          <a:extLst>
            <a:ext uri="{FF2B5EF4-FFF2-40B4-BE49-F238E27FC236}">
              <a16:creationId xmlns:a16="http://schemas.microsoft.com/office/drawing/2014/main" id="{E85A79F9-7668-8AF1-B68B-6124BCA14CC4}"/>
            </a:ext>
          </a:extLst>
        </xdr:cNvPr>
        <xdr:cNvGrpSpPr/>
      </xdr:nvGrpSpPr>
      <xdr:grpSpPr>
        <a:xfrm>
          <a:off x="1612900" y="15248325"/>
          <a:ext cx="6056000" cy="612000"/>
          <a:chOff x="1612900" y="15248325"/>
          <a:chExt cx="6056000" cy="612000"/>
        </a:xfrm>
      </xdr:grpSpPr>
      <xdr:sp macro="" textlink="">
        <xdr:nvSpPr>
          <xdr:cNvPr id="6" name="Box02">
            <a:extLst>
              <a:ext uri="{FF2B5EF4-FFF2-40B4-BE49-F238E27FC236}">
                <a16:creationId xmlns:a16="http://schemas.microsoft.com/office/drawing/2014/main" id="{2D84309A-7532-DB26-E396-F6C30822B9AF}"/>
              </a:ext>
            </a:extLst>
          </xdr:cNvPr>
          <xdr:cNvSpPr/>
        </xdr:nvSpPr>
        <xdr:spPr>
          <a:xfrm>
            <a:off x="2628900" y="15248325"/>
            <a:ext cx="5040000"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申請書類提出後、内容についてお問合せをすることがあります。
作成担当者の方の部署、氏名、連絡先電話番号等をご記入ください。</a:t>
            </a:r>
          </a:p>
        </xdr:txBody>
      </xdr:sp>
      <xdr:cxnSp macro="">
        <xdr:nvCxnSpPr>
          <xdr:cNvPr id="7" name="Line02">
            <a:extLst>
              <a:ext uri="{FF2B5EF4-FFF2-40B4-BE49-F238E27FC236}">
                <a16:creationId xmlns:a16="http://schemas.microsoft.com/office/drawing/2014/main" id="{CF242436-7AFC-421C-3239-33F822831D66}"/>
              </a:ext>
            </a:extLst>
          </xdr:cNvPr>
          <xdr:cNvCxnSpPr>
            <a:endCxn id="6" idx="1"/>
          </xdr:cNvCxnSpPr>
        </xdr:nvCxnSpPr>
        <xdr:spPr>
          <a:xfrm flipV="1">
            <a:off x="1612900" y="155543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205600</xdr:colOff>
      <xdr:row>19</xdr:row>
      <xdr:rowOff>100125</xdr:rowOff>
    </xdr:from>
    <xdr:to>
      <xdr:col>26</xdr:col>
      <xdr:colOff>519974</xdr:colOff>
      <xdr:row>22</xdr:row>
      <xdr:rowOff>242775</xdr:rowOff>
    </xdr:to>
    <xdr:grpSp>
      <xdr:nvGrpSpPr>
        <xdr:cNvPr id="11" name="Line06Box06">
          <a:extLst>
            <a:ext uri="{FF2B5EF4-FFF2-40B4-BE49-F238E27FC236}">
              <a16:creationId xmlns:a16="http://schemas.microsoft.com/office/drawing/2014/main" id="{7EFFB3DE-B93C-2A52-D738-2423334E723B}"/>
            </a:ext>
          </a:extLst>
        </xdr:cNvPr>
        <xdr:cNvGrpSpPr/>
      </xdr:nvGrpSpPr>
      <xdr:grpSpPr>
        <a:xfrm>
          <a:off x="6949300" y="2386125"/>
          <a:ext cx="5695999" cy="885600"/>
          <a:chOff x="6949300" y="2386125"/>
          <a:chExt cx="5695999" cy="885600"/>
        </a:xfrm>
      </xdr:grpSpPr>
      <xdr:sp macro="" textlink="">
        <xdr:nvSpPr>
          <xdr:cNvPr id="9" name="Box06">
            <a:extLst>
              <a:ext uri="{FF2B5EF4-FFF2-40B4-BE49-F238E27FC236}">
                <a16:creationId xmlns:a16="http://schemas.microsoft.com/office/drawing/2014/main" id="{FC8BB050-B8DB-D5EA-AFCF-3DEE46622C4E}"/>
              </a:ext>
            </a:extLst>
          </xdr:cNvPr>
          <xdr:cNvSpPr/>
        </xdr:nvSpPr>
        <xdr:spPr>
          <a:xfrm>
            <a:off x="7965300" y="2386125"/>
            <a:ext cx="4679999"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必ず、都道府県から始まる住所でご記入ください。
登記、または住民票上の所在地とは異なる住所を記入した場合、「</a:t>
            </a:r>
            <a:r>
              <a:rPr kumimoji="1" lang="en-US" altLang="ja-JP" sz="1100">
                <a:solidFill>
                  <a:srgbClr val="000000"/>
                </a:solidFill>
                <a:latin typeface="ＭＳ Ｐゴシック" panose="020B0600070205080204" pitchFamily="50" charset="-128"/>
                <a:ea typeface="ＭＳ Ｐゴシック" panose="020B0600070205080204" pitchFamily="50" charset="-128"/>
              </a:rPr>
              <a:t>(11)</a:t>
            </a:r>
            <a:r>
              <a:rPr kumimoji="1" lang="ja-JP" altLang="en-US" sz="1100">
                <a:solidFill>
                  <a:srgbClr val="000000"/>
                </a:solidFill>
                <a:latin typeface="ＭＳ Ｐゴシック" panose="020B0600070205080204" pitchFamily="50" charset="-128"/>
                <a:ea typeface="ＭＳ Ｐゴシック" panose="020B0600070205080204" pitchFamily="50" charset="-128"/>
              </a:rPr>
              <a:t>登記上の所在地」にリストから「一致しない」を選択してください。</a:t>
            </a:r>
          </a:p>
        </xdr:txBody>
      </xdr:sp>
      <xdr:cxnSp macro="">
        <xdr:nvCxnSpPr>
          <xdr:cNvPr id="10" name="Line06">
            <a:extLst>
              <a:ext uri="{FF2B5EF4-FFF2-40B4-BE49-F238E27FC236}">
                <a16:creationId xmlns:a16="http://schemas.microsoft.com/office/drawing/2014/main" id="{22823983-8C81-183A-5356-184AC05A6E08}"/>
              </a:ext>
            </a:extLst>
          </xdr:cNvPr>
          <xdr:cNvCxnSpPr>
            <a:endCxn id="9" idx="1"/>
          </xdr:cNvCxnSpPr>
        </xdr:nvCxnSpPr>
        <xdr:spPr>
          <a:xfrm flipV="1">
            <a:off x="6949300" y="2828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205600</xdr:colOff>
      <xdr:row>23</xdr:row>
      <xdr:rowOff>100125</xdr:rowOff>
    </xdr:from>
    <xdr:to>
      <xdr:col>26</xdr:col>
      <xdr:colOff>519974</xdr:colOff>
      <xdr:row>26</xdr:row>
      <xdr:rowOff>242775</xdr:rowOff>
    </xdr:to>
    <xdr:grpSp>
      <xdr:nvGrpSpPr>
        <xdr:cNvPr id="14" name="Line08Box08">
          <a:extLst>
            <a:ext uri="{FF2B5EF4-FFF2-40B4-BE49-F238E27FC236}">
              <a16:creationId xmlns:a16="http://schemas.microsoft.com/office/drawing/2014/main" id="{10998268-C4E2-5541-3BD2-523BB5FE4C4E}"/>
            </a:ext>
          </a:extLst>
        </xdr:cNvPr>
        <xdr:cNvGrpSpPr/>
      </xdr:nvGrpSpPr>
      <xdr:grpSpPr>
        <a:xfrm>
          <a:off x="6949300" y="3376725"/>
          <a:ext cx="5695999" cy="885600"/>
          <a:chOff x="6949300" y="3376725"/>
          <a:chExt cx="5695999" cy="885600"/>
        </a:xfrm>
      </xdr:grpSpPr>
      <xdr:sp macro="" textlink="">
        <xdr:nvSpPr>
          <xdr:cNvPr id="12" name="Box08">
            <a:extLst>
              <a:ext uri="{FF2B5EF4-FFF2-40B4-BE49-F238E27FC236}">
                <a16:creationId xmlns:a16="http://schemas.microsoft.com/office/drawing/2014/main" id="{CC74E329-CB3C-8983-D921-A4C248CF5D3E}"/>
              </a:ext>
            </a:extLst>
          </xdr:cNvPr>
          <xdr:cNvSpPr/>
        </xdr:nvSpPr>
        <xdr:spPr>
          <a:xfrm>
            <a:off x="7965300" y="3376725"/>
            <a:ext cx="4679999" cy="8856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「株式会社」「有限会社」等は省略せずに正式名称をお書きください。
会社名と「株式会社」「有限会社」等の間にスペースは入れないでください。</a:t>
            </a:r>
          </a:p>
        </xdr:txBody>
      </xdr:sp>
      <xdr:cxnSp macro="">
        <xdr:nvCxnSpPr>
          <xdr:cNvPr id="13" name="Line08">
            <a:extLst>
              <a:ext uri="{FF2B5EF4-FFF2-40B4-BE49-F238E27FC236}">
                <a16:creationId xmlns:a16="http://schemas.microsoft.com/office/drawing/2014/main" id="{FC28F8ED-AC8D-81EE-2903-601109BBBF6B}"/>
              </a:ext>
            </a:extLst>
          </xdr:cNvPr>
          <xdr:cNvCxnSpPr>
            <a:endCxn id="12" idx="1"/>
          </xdr:cNvCxnSpPr>
        </xdr:nvCxnSpPr>
        <xdr:spPr>
          <a:xfrm flipV="1">
            <a:off x="6949300" y="38195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43</xdr:row>
      <xdr:rowOff>0</xdr:rowOff>
    </xdr:from>
    <xdr:to>
      <xdr:col>19</xdr:col>
      <xdr:colOff>622050</xdr:colOff>
      <xdr:row>62</xdr:row>
      <xdr:rowOff>123825</xdr:rowOff>
    </xdr:to>
    <xdr:grpSp>
      <xdr:nvGrpSpPr>
        <xdr:cNvPr id="17" name="Line17Box17">
          <a:extLst>
            <a:ext uri="{FF2B5EF4-FFF2-40B4-BE49-F238E27FC236}">
              <a16:creationId xmlns:a16="http://schemas.microsoft.com/office/drawing/2014/main" id="{E7F3132F-7179-4A65-B1BD-EE2742F99A20}"/>
            </a:ext>
          </a:extLst>
        </xdr:cNvPr>
        <xdr:cNvGrpSpPr/>
      </xdr:nvGrpSpPr>
      <xdr:grpSpPr>
        <a:xfrm>
          <a:off x="3551800" y="8172450"/>
          <a:ext cx="4976000" cy="1000125"/>
          <a:chOff x="3551800" y="8172450"/>
          <a:chExt cx="4976000" cy="1000125"/>
        </a:xfrm>
      </xdr:grpSpPr>
      <xdr:sp macro="" textlink="">
        <xdr:nvSpPr>
          <xdr:cNvPr id="15" name="Box17">
            <a:extLst>
              <a:ext uri="{FF2B5EF4-FFF2-40B4-BE49-F238E27FC236}">
                <a16:creationId xmlns:a16="http://schemas.microsoft.com/office/drawing/2014/main" id="{62786D01-CBF4-4447-E4AC-E6735ED4A017}"/>
              </a:ext>
            </a:extLst>
          </xdr:cNvPr>
          <xdr:cNvSpPr/>
        </xdr:nvSpPr>
        <xdr:spPr>
          <a:xfrm>
            <a:off x="4567800" y="8172450"/>
            <a:ext cx="3960000" cy="617925"/>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営業所で申請する場合は「する」を選択してください。
入力欄をクリックすると選択矢印キーが表示されます。</a:t>
            </a:r>
          </a:p>
        </xdr:txBody>
      </xdr:sp>
      <xdr:cxnSp macro="">
        <xdr:nvCxnSpPr>
          <xdr:cNvPr id="16" name="Line17">
            <a:extLst>
              <a:ext uri="{FF2B5EF4-FFF2-40B4-BE49-F238E27FC236}">
                <a16:creationId xmlns:a16="http://schemas.microsoft.com/office/drawing/2014/main" id="{12C929B4-358B-5F50-A94F-1DD98952BA69}"/>
              </a:ext>
            </a:extLst>
          </xdr:cNvPr>
          <xdr:cNvCxnSpPr>
            <a:endCxn id="15" idx="1"/>
          </xdr:cNvCxnSpPr>
        </xdr:nvCxnSpPr>
        <xdr:spPr>
          <a:xfrm flipV="1">
            <a:off x="3551800" y="8481413"/>
            <a:ext cx="1016000" cy="691162"/>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123550</xdr:colOff>
      <xdr:row>73</xdr:row>
      <xdr:rowOff>122625</xdr:rowOff>
    </xdr:from>
    <xdr:to>
      <xdr:col>26</xdr:col>
      <xdr:colOff>519974</xdr:colOff>
      <xdr:row>75</xdr:row>
      <xdr:rowOff>105975</xdr:rowOff>
    </xdr:to>
    <xdr:grpSp>
      <xdr:nvGrpSpPr>
        <xdr:cNvPr id="20" name="Line21Box21">
          <a:extLst>
            <a:ext uri="{FF2B5EF4-FFF2-40B4-BE49-F238E27FC236}">
              <a16:creationId xmlns:a16="http://schemas.microsoft.com/office/drawing/2014/main" id="{76424D9B-3D25-1319-3A00-3EF53AD01450}"/>
            </a:ext>
          </a:extLst>
        </xdr:cNvPr>
        <xdr:cNvGrpSpPr/>
      </xdr:nvGrpSpPr>
      <xdr:grpSpPr>
        <a:xfrm>
          <a:off x="8029300" y="10904925"/>
          <a:ext cx="4615999" cy="612000"/>
          <a:chOff x="8029300" y="10904925"/>
          <a:chExt cx="4615999" cy="612000"/>
        </a:xfrm>
      </xdr:grpSpPr>
      <xdr:sp macro="" textlink="">
        <xdr:nvSpPr>
          <xdr:cNvPr id="18" name="Box21">
            <a:extLst>
              <a:ext uri="{FF2B5EF4-FFF2-40B4-BE49-F238E27FC236}">
                <a16:creationId xmlns:a16="http://schemas.microsoft.com/office/drawing/2014/main" id="{B66CF764-0AC8-631D-C888-BB953FF22391}"/>
              </a:ext>
            </a:extLst>
          </xdr:cNvPr>
          <xdr:cNvSpPr/>
        </xdr:nvSpPr>
        <xdr:spPr>
          <a:xfrm>
            <a:off x="9045300" y="10904925"/>
            <a:ext cx="3599999" cy="612000"/>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「○○株式会社　大阪営業所」のように会社名と営業所名の間にスペースを入れてください。</a:t>
            </a:r>
          </a:p>
        </xdr:txBody>
      </xdr:sp>
      <xdr:cxnSp macro="">
        <xdr:nvCxnSpPr>
          <xdr:cNvPr id="19" name="Line21">
            <a:extLst>
              <a:ext uri="{FF2B5EF4-FFF2-40B4-BE49-F238E27FC236}">
                <a16:creationId xmlns:a16="http://schemas.microsoft.com/office/drawing/2014/main" id="{D0DD92FC-D970-1AC9-736D-DD456EEA8369}"/>
              </a:ext>
            </a:extLst>
          </xdr:cNvPr>
          <xdr:cNvCxnSpPr>
            <a:endCxn id="18" idx="1"/>
          </xdr:cNvCxnSpPr>
        </xdr:nvCxnSpPr>
        <xdr:spPr>
          <a:xfrm flipV="1">
            <a:off x="8029300" y="11210925"/>
            <a:ext cx="1016000" cy="76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341875</xdr:colOff>
      <xdr:row>148</xdr:row>
      <xdr:rowOff>156225</xdr:rowOff>
    </xdr:from>
    <xdr:to>
      <xdr:col>21</xdr:col>
      <xdr:colOff>137999</xdr:colOff>
      <xdr:row>152</xdr:row>
      <xdr:rowOff>123825</xdr:rowOff>
    </xdr:to>
    <xdr:grpSp>
      <xdr:nvGrpSpPr>
        <xdr:cNvPr id="23" name="Line38Box38">
          <a:extLst>
            <a:ext uri="{FF2B5EF4-FFF2-40B4-BE49-F238E27FC236}">
              <a16:creationId xmlns:a16="http://schemas.microsoft.com/office/drawing/2014/main" id="{AA6C9E39-A439-34C1-02F1-2F53A3B59F39}"/>
            </a:ext>
          </a:extLst>
        </xdr:cNvPr>
        <xdr:cNvGrpSpPr/>
      </xdr:nvGrpSpPr>
      <xdr:grpSpPr>
        <a:xfrm>
          <a:off x="3551800" y="20939775"/>
          <a:ext cx="6415999" cy="958200"/>
          <a:chOff x="3551800" y="20939775"/>
          <a:chExt cx="6415999" cy="958200"/>
        </a:xfrm>
      </xdr:grpSpPr>
      <xdr:sp macro="" textlink="">
        <xdr:nvSpPr>
          <xdr:cNvPr id="21" name="Box38">
            <a:extLst>
              <a:ext uri="{FF2B5EF4-FFF2-40B4-BE49-F238E27FC236}">
                <a16:creationId xmlns:a16="http://schemas.microsoft.com/office/drawing/2014/main" id="{5D3F01F2-1B44-D5F2-A64C-893C4DF91FFF}"/>
              </a:ext>
            </a:extLst>
          </xdr:cNvPr>
          <xdr:cNvSpPr/>
        </xdr:nvSpPr>
        <xdr:spPr>
          <a:xfrm>
            <a:off x="4567800" y="20939775"/>
            <a:ext cx="5399999" cy="611999"/>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代理申請以外の方は「しない」を選択。
代理申請の方は「する」を選択して、（</a:t>
            </a:r>
            <a:r>
              <a:rPr kumimoji="1" lang="en-US" altLang="ja-JP" sz="1100">
                <a:solidFill>
                  <a:srgbClr val="000000"/>
                </a:solidFill>
                <a:latin typeface="ＭＳ Ｐゴシック" panose="020B0600070205080204" pitchFamily="50" charset="-128"/>
                <a:ea typeface="ＭＳ Ｐゴシック" panose="020B0600070205080204" pitchFamily="50" charset="-128"/>
              </a:rPr>
              <a:t>2</a:t>
            </a:r>
            <a:r>
              <a:rPr kumimoji="1" lang="ja-JP" altLang="en-US" sz="1100">
                <a:solidFill>
                  <a:srgbClr val="000000"/>
                </a:solidFill>
                <a:latin typeface="ＭＳ Ｐゴシック" panose="020B0600070205080204" pitchFamily="50" charset="-128"/>
                <a:ea typeface="ＭＳ Ｐゴシック" panose="020B0600070205080204" pitchFamily="50" charset="-128"/>
              </a:rPr>
              <a:t>）以降の行政書士情報をご記入ください。</a:t>
            </a:r>
          </a:p>
        </xdr:txBody>
      </xdr:sp>
      <xdr:cxnSp macro="">
        <xdr:nvCxnSpPr>
          <xdr:cNvPr id="22" name="Line38">
            <a:extLst>
              <a:ext uri="{FF2B5EF4-FFF2-40B4-BE49-F238E27FC236}">
                <a16:creationId xmlns:a16="http://schemas.microsoft.com/office/drawing/2014/main" id="{8375D138-40D1-4A5C-8E30-9DC3F52FFB56}"/>
              </a:ext>
            </a:extLst>
          </xdr:cNvPr>
          <xdr:cNvCxnSpPr>
            <a:endCxn id="21" idx="1"/>
          </xdr:cNvCxnSpPr>
        </xdr:nvCxnSpPr>
        <xdr:spPr>
          <a:xfrm flipV="1">
            <a:off x="3551800" y="21245775"/>
            <a:ext cx="1016000" cy="652200"/>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386625</xdr:colOff>
      <xdr:row>187</xdr:row>
      <xdr:rowOff>126076</xdr:rowOff>
    </xdr:from>
    <xdr:to>
      <xdr:col>19</xdr:col>
      <xdr:colOff>190050</xdr:colOff>
      <xdr:row>188</xdr:row>
      <xdr:rowOff>216827</xdr:rowOff>
    </xdr:to>
    <xdr:grpSp>
      <xdr:nvGrpSpPr>
        <xdr:cNvPr id="26" name="Line60Box60">
          <a:extLst>
            <a:ext uri="{FF2B5EF4-FFF2-40B4-BE49-F238E27FC236}">
              <a16:creationId xmlns:a16="http://schemas.microsoft.com/office/drawing/2014/main" id="{33EC0F91-CFD1-52FA-962B-070C159AF28E}"/>
            </a:ext>
          </a:extLst>
        </xdr:cNvPr>
        <xdr:cNvGrpSpPr/>
      </xdr:nvGrpSpPr>
      <xdr:grpSpPr>
        <a:xfrm>
          <a:off x="4453800" y="31025176"/>
          <a:ext cx="3642000" cy="338401"/>
          <a:chOff x="4453800" y="31025176"/>
          <a:chExt cx="3642000" cy="338401"/>
        </a:xfrm>
      </xdr:grpSpPr>
      <xdr:sp macro="" textlink="">
        <xdr:nvSpPr>
          <xdr:cNvPr id="24" name="Box60">
            <a:extLst>
              <a:ext uri="{FF2B5EF4-FFF2-40B4-BE49-F238E27FC236}">
                <a16:creationId xmlns:a16="http://schemas.microsoft.com/office/drawing/2014/main" id="{9212E60A-C2A2-D6D8-1F0A-B7003EE59BB0}"/>
              </a:ext>
            </a:extLst>
          </xdr:cNvPr>
          <xdr:cNvSpPr/>
        </xdr:nvSpPr>
        <xdr:spPr>
          <a:xfrm>
            <a:off x="5215800" y="31025176"/>
            <a:ext cx="2880000" cy="338401"/>
          </a:xfrm>
          <a:prstGeom prst="rect">
            <a:avLst/>
          </a:prstGeom>
          <a:solidFill>
            <a:srgbClr val="FFFFFF"/>
          </a:solidFill>
          <a:ln w="25400" cmpd="sng">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00"/>
                </a:solidFill>
                <a:latin typeface="ＭＳ Ｐゴシック" panose="020B0600070205080204" pitchFamily="50" charset="-128"/>
                <a:ea typeface="ＭＳ Ｐゴシック" panose="020B0600070205080204" pitchFamily="50" charset="-128"/>
              </a:rPr>
              <a:t>年数を数字でご記入ください。</a:t>
            </a:r>
          </a:p>
        </xdr:txBody>
      </xdr:sp>
      <xdr:cxnSp macro="">
        <xdr:nvCxnSpPr>
          <xdr:cNvPr id="25" name="Line60">
            <a:extLst>
              <a:ext uri="{FF2B5EF4-FFF2-40B4-BE49-F238E27FC236}">
                <a16:creationId xmlns:a16="http://schemas.microsoft.com/office/drawing/2014/main" id="{410195EF-9296-EFCD-947C-60C795474AFE}"/>
              </a:ext>
            </a:extLst>
          </xdr:cNvPr>
          <xdr:cNvCxnSpPr>
            <a:endCxn id="24" idx="1"/>
          </xdr:cNvCxnSpPr>
        </xdr:nvCxnSpPr>
        <xdr:spPr>
          <a:xfrm flipV="1">
            <a:off x="4453800" y="31194377"/>
            <a:ext cx="762000" cy="76198"/>
          </a:xfrm>
          <a:prstGeom prst="straightConnector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C528"/>
  <sheetViews>
    <sheetView showGridLines="0" tabSelected="1" topLeftCell="B1" zoomScaleNormal="100" workbookViewId="0">
      <selection activeCell="B1" sqref="B1"/>
    </sheetView>
  </sheetViews>
  <sheetFormatPr defaultColWidth="9" defaultRowHeight="13.5" x14ac:dyDescent="0.15"/>
  <cols>
    <col min="1" max="1" width="15.125" style="112" hidden="1" customWidth="1"/>
    <col min="2" max="3" width="1.625" style="14" customWidth="1"/>
    <col min="4" max="5" width="5.625" style="14" customWidth="1"/>
    <col min="6" max="7" width="6.375" style="14" customWidth="1"/>
    <col min="8" max="8" width="5.625" style="14" customWidth="1"/>
    <col min="9" max="9" width="1.625" style="14" customWidth="1"/>
    <col min="10" max="10" width="7.625" style="14" customWidth="1"/>
    <col min="11" max="14" width="5.625" style="14" customWidth="1"/>
    <col min="15" max="15" width="7.625" style="14" customWidth="1"/>
    <col min="16" max="16" width="8.625" style="14" customWidth="1"/>
    <col min="17" max="19" width="7.625" style="14" customWidth="1"/>
    <col min="20" max="20" width="17.625" style="14" customWidth="1"/>
    <col min="21" max="22" width="7.625" style="14" customWidth="1"/>
    <col min="23" max="25" width="6.625" style="14" customWidth="1"/>
    <col min="26" max="26" width="2.625" style="14" customWidth="1"/>
    <col min="27" max="27" width="8.5" style="14" customWidth="1"/>
    <col min="28" max="28" width="16.125" style="14" hidden="1" customWidth="1"/>
    <col min="29" max="29" width="10.75" style="14" hidden="1" customWidth="1"/>
    <col min="30" max="16384" width="9" style="14"/>
  </cols>
  <sheetData>
    <row r="1" spans="1:28" ht="30" customHeight="1" x14ac:dyDescent="0.15">
      <c r="A1" s="12"/>
      <c r="B1" s="12"/>
      <c r="C1" s="13" t="s">
        <v>408</v>
      </c>
      <c r="D1" s="13"/>
      <c r="U1" s="15"/>
      <c r="V1" s="15"/>
      <c r="W1" s="228" t="s">
        <v>457</v>
      </c>
      <c r="X1" s="229"/>
      <c r="Y1" s="229"/>
      <c r="Z1" s="229"/>
      <c r="AA1" s="16"/>
    </row>
    <row r="2" spans="1:28" ht="15" hidden="1" customHeight="1" x14ac:dyDescent="0.15">
      <c r="A2" s="12"/>
      <c r="B2" s="12"/>
      <c r="C2" s="17"/>
      <c r="D2" s="17"/>
      <c r="E2" s="17"/>
      <c r="F2" s="17"/>
      <c r="G2" s="17"/>
      <c r="H2" s="17"/>
      <c r="AA2" s="16"/>
    </row>
    <row r="3" spans="1:28" ht="30" customHeight="1" x14ac:dyDescent="0.15">
      <c r="A3" s="18"/>
      <c r="B3" s="18"/>
      <c r="C3" s="14" t="s">
        <v>407</v>
      </c>
      <c r="AA3" s="16"/>
    </row>
    <row r="4" spans="1:28" ht="5.25" customHeight="1" x14ac:dyDescent="0.15">
      <c r="A4" s="18"/>
      <c r="B4" s="18"/>
      <c r="C4" s="19"/>
      <c r="D4" s="20"/>
      <c r="E4" s="20"/>
      <c r="F4" s="20"/>
      <c r="G4" s="20"/>
      <c r="H4" s="20"/>
      <c r="I4" s="20"/>
      <c r="J4" s="20"/>
      <c r="K4" s="20"/>
      <c r="L4" s="20"/>
      <c r="M4" s="20"/>
      <c r="N4" s="20"/>
      <c r="O4" s="20"/>
      <c r="P4" s="20"/>
      <c r="Q4" s="20"/>
      <c r="R4" s="20"/>
      <c r="S4" s="20"/>
      <c r="T4" s="20"/>
      <c r="U4" s="20"/>
      <c r="V4" s="20"/>
      <c r="W4" s="20"/>
      <c r="X4" s="20"/>
      <c r="Y4" s="20"/>
      <c r="Z4" s="21"/>
    </row>
    <row r="5" spans="1:28" ht="15" customHeight="1" x14ac:dyDescent="0.15">
      <c r="A5" s="18"/>
      <c r="B5" s="22"/>
      <c r="C5" s="23" t="s">
        <v>104</v>
      </c>
      <c r="D5" s="24"/>
      <c r="E5" s="24"/>
      <c r="F5" s="24"/>
      <c r="G5" s="24"/>
      <c r="H5" s="24"/>
      <c r="I5" s="24"/>
      <c r="J5" s="24"/>
      <c r="K5" s="24"/>
      <c r="L5" s="24"/>
      <c r="M5" s="24"/>
      <c r="N5" s="24"/>
      <c r="O5" s="24"/>
      <c r="P5" s="24"/>
      <c r="Q5" s="24"/>
      <c r="R5" s="24"/>
      <c r="S5" s="24"/>
      <c r="T5" s="24"/>
      <c r="U5" s="24"/>
      <c r="V5" s="24"/>
      <c r="W5" s="24"/>
      <c r="X5" s="24"/>
      <c r="Y5" s="24"/>
      <c r="Z5" s="25"/>
    </row>
    <row r="6" spans="1:28" ht="15" customHeight="1" x14ac:dyDescent="0.15">
      <c r="A6" s="18"/>
      <c r="B6" s="18"/>
      <c r="C6" s="23" t="s">
        <v>12</v>
      </c>
      <c r="D6" s="24"/>
      <c r="E6" s="24"/>
      <c r="F6" s="24"/>
      <c r="G6" s="24"/>
      <c r="H6" s="24"/>
      <c r="I6" s="24"/>
      <c r="J6" s="24"/>
      <c r="K6" s="24"/>
      <c r="L6" s="24"/>
      <c r="M6" s="24"/>
      <c r="N6" s="24"/>
      <c r="O6" s="24"/>
      <c r="P6" s="24"/>
      <c r="Q6" s="24"/>
      <c r="R6" s="24"/>
      <c r="S6" s="24"/>
      <c r="T6" s="24"/>
      <c r="U6" s="24"/>
      <c r="V6" s="24"/>
      <c r="W6" s="24"/>
      <c r="X6" s="24"/>
      <c r="Y6" s="24"/>
      <c r="Z6" s="25"/>
    </row>
    <row r="7" spans="1:28" ht="15" customHeight="1" x14ac:dyDescent="0.15">
      <c r="A7" s="18"/>
      <c r="B7" s="18"/>
      <c r="C7" s="23" t="s">
        <v>13</v>
      </c>
      <c r="D7" s="24"/>
      <c r="E7" s="24"/>
      <c r="F7" s="24"/>
      <c r="G7" s="24"/>
      <c r="H7" s="24"/>
      <c r="I7" s="24"/>
      <c r="J7" s="24"/>
      <c r="K7" s="24"/>
      <c r="L7" s="24"/>
      <c r="M7" s="24"/>
      <c r="N7" s="24"/>
      <c r="O7" s="24"/>
      <c r="P7" s="24"/>
      <c r="Q7" s="24"/>
      <c r="R7" s="24"/>
      <c r="S7" s="24"/>
      <c r="T7" s="24"/>
      <c r="U7" s="24"/>
      <c r="V7" s="24"/>
      <c r="W7" s="24"/>
      <c r="X7" s="24"/>
      <c r="Y7" s="24"/>
      <c r="Z7" s="25"/>
    </row>
    <row r="8" spans="1:28" ht="15" hidden="1" customHeight="1" x14ac:dyDescent="0.15">
      <c r="A8" s="18"/>
      <c r="B8" s="18"/>
      <c r="C8" s="23"/>
      <c r="D8" s="24"/>
      <c r="E8" s="24"/>
      <c r="F8" s="24"/>
      <c r="G8" s="24"/>
      <c r="H8" s="24"/>
      <c r="I8" s="24"/>
      <c r="J8" s="24"/>
      <c r="K8" s="24"/>
      <c r="L8" s="24"/>
      <c r="M8" s="24"/>
      <c r="N8" s="24"/>
      <c r="O8" s="24"/>
      <c r="P8" s="24"/>
      <c r="Q8" s="24"/>
      <c r="R8" s="24"/>
      <c r="S8" s="24"/>
      <c r="T8" s="24"/>
      <c r="U8" s="24"/>
      <c r="V8" s="24"/>
      <c r="W8" s="24"/>
      <c r="X8" s="24"/>
      <c r="Y8" s="24"/>
      <c r="Z8" s="25"/>
    </row>
    <row r="9" spans="1:28" ht="5.25" customHeight="1" x14ac:dyDescent="0.15">
      <c r="A9" s="18"/>
      <c r="B9" s="18"/>
      <c r="C9" s="26"/>
      <c r="D9" s="27"/>
      <c r="E9" s="27"/>
      <c r="F9" s="27"/>
      <c r="G9" s="27"/>
      <c r="H9" s="27"/>
      <c r="I9" s="27"/>
      <c r="J9" s="27"/>
      <c r="K9" s="27"/>
      <c r="L9" s="27"/>
      <c r="M9" s="27"/>
      <c r="N9" s="27"/>
      <c r="O9" s="27"/>
      <c r="P9" s="27"/>
      <c r="Q9" s="27"/>
      <c r="R9" s="27"/>
      <c r="S9" s="27"/>
      <c r="T9" s="27"/>
      <c r="U9" s="27"/>
      <c r="V9" s="27"/>
      <c r="W9" s="27"/>
      <c r="X9" s="27"/>
      <c r="Y9" s="27"/>
      <c r="Z9" s="28"/>
    </row>
    <row r="10" spans="1:28" ht="30" customHeight="1" x14ac:dyDescent="0.15">
      <c r="A10" s="18"/>
      <c r="B10" s="18"/>
    </row>
    <row r="11" spans="1:28" ht="15.75" hidden="1" customHeight="1" x14ac:dyDescent="0.15">
      <c r="A11" s="29"/>
      <c r="B11" s="18"/>
    </row>
    <row r="12" spans="1:28" ht="15.75" hidden="1" customHeight="1" x14ac:dyDescent="0.15">
      <c r="A12" s="29"/>
      <c r="B12" s="18"/>
    </row>
    <row r="13" spans="1:28" ht="20.100000000000001" customHeight="1" x14ac:dyDescent="0.15">
      <c r="A13" s="18"/>
      <c r="B13" s="18"/>
      <c r="C13" s="185" t="s">
        <v>40</v>
      </c>
      <c r="D13" s="186"/>
      <c r="E13" s="186"/>
      <c r="F13" s="186"/>
      <c r="G13" s="186"/>
      <c r="H13" s="187"/>
    </row>
    <row r="14" spans="1:28" ht="15" customHeight="1" x14ac:dyDescent="0.15">
      <c r="A14" s="18"/>
      <c r="B14" s="18"/>
      <c r="C14" s="30"/>
      <c r="D14" s="31"/>
      <c r="E14" s="31"/>
      <c r="F14" s="31"/>
      <c r="G14" s="31"/>
      <c r="H14" s="31"/>
      <c r="I14" s="32"/>
      <c r="J14" s="32"/>
      <c r="K14" s="32"/>
      <c r="L14" s="32"/>
      <c r="M14" s="32"/>
      <c r="N14" s="32"/>
      <c r="O14" s="32"/>
      <c r="P14" s="32"/>
      <c r="Q14" s="32"/>
      <c r="R14" s="32"/>
      <c r="S14" s="32"/>
      <c r="T14" s="32"/>
      <c r="U14" s="32"/>
      <c r="V14" s="32"/>
      <c r="W14" s="32"/>
      <c r="X14" s="32"/>
      <c r="Y14" s="32"/>
      <c r="Z14" s="33"/>
      <c r="AB14" s="34"/>
    </row>
    <row r="15" spans="1:28" ht="15.75" hidden="1" customHeight="1" x14ac:dyDescent="0.15">
      <c r="A15" s="18"/>
      <c r="B15" s="18"/>
      <c r="C15" s="35"/>
      <c r="D15" s="36"/>
      <c r="E15" s="255"/>
      <c r="F15" s="255"/>
      <c r="G15" s="255"/>
      <c r="H15" s="255"/>
      <c r="I15" s="37"/>
      <c r="J15" s="212"/>
      <c r="K15" s="212"/>
      <c r="L15" s="212"/>
      <c r="M15" s="212"/>
      <c r="N15" s="212"/>
      <c r="O15" s="212"/>
      <c r="P15" s="212"/>
      <c r="Q15" s="212"/>
      <c r="R15" s="212"/>
      <c r="S15" s="212"/>
      <c r="T15" s="212"/>
      <c r="U15" s="212"/>
      <c r="V15" s="212"/>
      <c r="W15" s="212"/>
      <c r="X15" s="212"/>
      <c r="Y15" s="212"/>
      <c r="Z15" s="39"/>
      <c r="AB15" s="34"/>
    </row>
    <row r="16" spans="1:28" ht="15.75" hidden="1" customHeight="1" x14ac:dyDescent="0.15">
      <c r="A16" s="18"/>
      <c r="B16" s="18"/>
      <c r="C16" s="35"/>
      <c r="D16" s="36"/>
      <c r="E16" s="34"/>
      <c r="F16" s="34"/>
      <c r="G16" s="34"/>
      <c r="H16" s="34"/>
      <c r="I16" s="37"/>
      <c r="J16" s="38"/>
      <c r="K16" s="38"/>
      <c r="L16" s="38"/>
      <c r="M16" s="38"/>
      <c r="N16" s="38"/>
      <c r="O16" s="38"/>
      <c r="P16" s="38"/>
      <c r="Q16" s="38"/>
      <c r="R16" s="38"/>
      <c r="S16" s="38"/>
      <c r="T16" s="38"/>
      <c r="U16" s="38"/>
      <c r="V16" s="38"/>
      <c r="W16" s="38"/>
      <c r="X16" s="38"/>
      <c r="Y16" s="38"/>
      <c r="Z16" s="39"/>
      <c r="AB16" s="34"/>
    </row>
    <row r="17" spans="1:28" ht="15.75" hidden="1" customHeight="1" x14ac:dyDescent="0.15">
      <c r="A17" s="18"/>
      <c r="B17" s="18"/>
      <c r="C17" s="35"/>
      <c r="D17" s="36"/>
      <c r="E17" s="34"/>
      <c r="F17" s="34"/>
      <c r="G17" s="34"/>
      <c r="H17" s="34"/>
      <c r="I17" s="37"/>
      <c r="J17" s="38"/>
      <c r="K17" s="38"/>
      <c r="L17" s="38"/>
      <c r="M17" s="38"/>
      <c r="N17" s="38"/>
      <c r="O17" s="38"/>
      <c r="P17" s="38"/>
      <c r="Q17" s="38"/>
      <c r="R17" s="38"/>
      <c r="S17" s="38"/>
      <c r="T17" s="38"/>
      <c r="U17" s="38"/>
      <c r="V17" s="38"/>
      <c r="W17" s="38"/>
      <c r="X17" s="38"/>
      <c r="Y17" s="38"/>
      <c r="Z17" s="39"/>
      <c r="AB17" s="34"/>
    </row>
    <row r="18" spans="1:28" ht="15.75" hidden="1" customHeight="1" x14ac:dyDescent="0.15">
      <c r="A18" s="18"/>
      <c r="B18" s="18"/>
      <c r="C18" s="35"/>
      <c r="D18" s="36"/>
      <c r="E18" s="34"/>
      <c r="F18" s="34"/>
      <c r="G18" s="34"/>
      <c r="H18" s="34"/>
      <c r="I18" s="37"/>
      <c r="J18" s="38"/>
      <c r="K18" s="38"/>
      <c r="L18" s="38"/>
      <c r="M18" s="38"/>
      <c r="N18" s="38"/>
      <c r="O18" s="38"/>
      <c r="P18" s="38"/>
      <c r="Q18" s="38"/>
      <c r="R18" s="38"/>
      <c r="S18" s="38"/>
      <c r="T18" s="38"/>
      <c r="U18" s="38"/>
      <c r="V18" s="38"/>
      <c r="W18" s="38"/>
      <c r="X18" s="38"/>
      <c r="Y18" s="38"/>
      <c r="Z18" s="39"/>
      <c r="AB18" s="34"/>
    </row>
    <row r="19" spans="1:28" ht="15.75" hidden="1" customHeight="1" x14ac:dyDescent="0.15">
      <c r="A19" s="18"/>
      <c r="B19" s="18"/>
      <c r="C19" s="35"/>
      <c r="D19" s="36"/>
      <c r="E19" s="34"/>
      <c r="F19" s="34"/>
      <c r="G19" s="34"/>
      <c r="H19" s="34"/>
      <c r="I19" s="37"/>
      <c r="J19" s="38"/>
      <c r="K19" s="38"/>
      <c r="L19" s="38"/>
      <c r="M19" s="38"/>
      <c r="N19" s="38"/>
      <c r="O19" s="38"/>
      <c r="P19" s="38"/>
      <c r="Q19" s="38"/>
      <c r="R19" s="38"/>
      <c r="S19" s="38"/>
      <c r="T19" s="38"/>
      <c r="U19" s="38"/>
      <c r="V19" s="38"/>
      <c r="W19" s="38"/>
      <c r="X19" s="38"/>
      <c r="Y19" s="38"/>
      <c r="Z19" s="39"/>
      <c r="AB19" s="34"/>
    </row>
    <row r="20" spans="1:28" ht="20.100000000000001" customHeight="1" x14ac:dyDescent="0.15">
      <c r="A20" s="18">
        <f>IFERROR(IF(TRIM($I20)="",1001,0),3)</f>
        <v>0</v>
      </c>
      <c r="B20" s="18"/>
      <c r="C20" s="35"/>
      <c r="D20" s="36">
        <v>1</v>
      </c>
      <c r="E20" s="14" t="s">
        <v>41</v>
      </c>
      <c r="I20" s="190">
        <v>1234567</v>
      </c>
      <c r="J20" s="191"/>
      <c r="K20" s="191"/>
      <c r="L20" s="191"/>
      <c r="M20" s="191"/>
      <c r="N20" s="34"/>
      <c r="O20" s="34"/>
      <c r="P20" s="34"/>
      <c r="Q20" s="34"/>
      <c r="R20" s="34"/>
      <c r="S20" s="34"/>
      <c r="T20" s="34"/>
      <c r="U20" s="34"/>
      <c r="V20" s="34"/>
      <c r="W20" s="34"/>
      <c r="X20" s="34"/>
      <c r="Y20" s="34"/>
      <c r="Z20" s="39"/>
      <c r="AB20" s="34"/>
    </row>
    <row r="21" spans="1:28" ht="20.100000000000001" customHeight="1" x14ac:dyDescent="0.15">
      <c r="A21" s="18"/>
      <c r="B21" s="18"/>
      <c r="C21" s="35"/>
      <c r="D21" s="36"/>
      <c r="E21" s="34"/>
      <c r="F21" s="34"/>
      <c r="G21" s="34"/>
      <c r="H21" s="34"/>
      <c r="I21" s="37"/>
      <c r="J21" s="40" t="s">
        <v>101</v>
      </c>
      <c r="K21" s="38"/>
      <c r="L21" s="38"/>
      <c r="M21" s="38"/>
      <c r="N21" s="38"/>
      <c r="O21" s="38"/>
      <c r="P21" s="38"/>
      <c r="Q21" s="38"/>
      <c r="R21" s="38"/>
      <c r="S21" s="38"/>
      <c r="T21" s="38"/>
      <c r="U21" s="38"/>
      <c r="V21" s="38"/>
      <c r="W21" s="38"/>
      <c r="X21" s="38"/>
      <c r="Y21" s="38"/>
      <c r="Z21" s="39"/>
      <c r="AB21" s="34"/>
    </row>
    <row r="22" spans="1:28" ht="20.100000000000001" customHeight="1" x14ac:dyDescent="0.15">
      <c r="A22" s="18">
        <f>IFERROR(IF(AND(TRIM($I22)&lt;&gt;"", OR(ISERROR(FIND("@"&amp;LEFT($I22,3)&amp;"@", 都道府県3))=FALSE, ISERROR(FIND("@"&amp;LEFT($I22,4)&amp;"@",都道府県4))=FALSE))=FALSE,1001,0),3)</f>
        <v>0</v>
      </c>
      <c r="B22" s="18"/>
      <c r="C22" s="35"/>
      <c r="D22" s="36">
        <v>2</v>
      </c>
      <c r="E22" s="14" t="s">
        <v>42</v>
      </c>
      <c r="I22" s="202" t="s">
        <v>458</v>
      </c>
      <c r="J22" s="202"/>
      <c r="K22" s="202"/>
      <c r="L22" s="202"/>
      <c r="M22" s="202"/>
      <c r="N22" s="202"/>
      <c r="O22" s="202"/>
      <c r="P22" s="202"/>
      <c r="Q22" s="203"/>
      <c r="R22" s="202"/>
      <c r="S22" s="202"/>
      <c r="T22" s="202"/>
      <c r="U22" s="202"/>
      <c r="V22" s="202"/>
      <c r="W22" s="202"/>
      <c r="X22" s="202"/>
      <c r="Y22" s="202"/>
      <c r="Z22" s="39"/>
      <c r="AB22" s="34"/>
    </row>
    <row r="23" spans="1:28" ht="20.100000000000001" customHeight="1" x14ac:dyDescent="0.15">
      <c r="A23" s="18"/>
      <c r="B23" s="18"/>
      <c r="C23" s="35"/>
      <c r="D23" s="36"/>
      <c r="E23" s="34"/>
      <c r="F23" s="34"/>
      <c r="G23" s="34"/>
      <c r="H23" s="34"/>
      <c r="I23" s="37"/>
      <c r="J23" s="40" t="s">
        <v>43</v>
      </c>
      <c r="K23" s="38"/>
      <c r="L23" s="38"/>
      <c r="M23" s="38"/>
      <c r="N23" s="38"/>
      <c r="O23" s="38"/>
      <c r="P23" s="38"/>
      <c r="Q23" s="38"/>
      <c r="R23" s="38"/>
      <c r="S23" s="38"/>
      <c r="T23" s="38"/>
      <c r="U23" s="38"/>
      <c r="V23" s="38"/>
      <c r="W23" s="38"/>
      <c r="X23" s="38"/>
      <c r="Y23" s="38"/>
      <c r="Z23" s="39"/>
      <c r="AB23" s="34"/>
    </row>
    <row r="24" spans="1:28" ht="20.100000000000001" customHeight="1" x14ac:dyDescent="0.15">
      <c r="A24" s="18">
        <f>IFERROR(IF(TRIM($I24)="",1001,0),3)</f>
        <v>0</v>
      </c>
      <c r="B24" s="18"/>
      <c r="C24" s="35"/>
      <c r="D24" s="36">
        <v>3</v>
      </c>
      <c r="E24" s="14" t="s">
        <v>44</v>
      </c>
      <c r="I24" s="132" t="s">
        <v>459</v>
      </c>
      <c r="J24" s="132"/>
      <c r="K24" s="132"/>
      <c r="L24" s="132"/>
      <c r="M24" s="132"/>
      <c r="N24" s="132"/>
      <c r="O24" s="132"/>
      <c r="P24" s="132"/>
      <c r="Q24" s="201"/>
      <c r="R24" s="132"/>
      <c r="S24" s="132"/>
      <c r="T24" s="132"/>
      <c r="U24" s="132"/>
      <c r="V24" s="132"/>
      <c r="W24" s="132"/>
      <c r="X24" s="132"/>
      <c r="Y24" s="132"/>
      <c r="Z24" s="39"/>
      <c r="AB24" s="34"/>
    </row>
    <row r="25" spans="1:28" ht="20.100000000000001" customHeight="1" x14ac:dyDescent="0.15">
      <c r="A25" s="18"/>
      <c r="B25" s="18"/>
      <c r="C25" s="41"/>
      <c r="D25" s="34"/>
      <c r="E25" s="34"/>
      <c r="F25" s="34"/>
      <c r="G25" s="34"/>
      <c r="H25" s="34"/>
      <c r="I25" s="37"/>
      <c r="J25" s="40" t="s">
        <v>95</v>
      </c>
      <c r="K25" s="38"/>
      <c r="L25" s="38"/>
      <c r="M25" s="38"/>
      <c r="N25" s="38"/>
      <c r="O25" s="38"/>
      <c r="P25" s="38"/>
      <c r="Q25" s="38"/>
      <c r="R25" s="38"/>
      <c r="S25" s="38"/>
      <c r="T25" s="38"/>
      <c r="U25" s="38"/>
      <c r="V25" s="38"/>
      <c r="W25" s="38"/>
      <c r="X25" s="38"/>
      <c r="Y25" s="38"/>
      <c r="Z25" s="39"/>
      <c r="AB25" s="34"/>
    </row>
    <row r="26" spans="1:28" ht="20.100000000000001" customHeight="1" x14ac:dyDescent="0.15">
      <c r="A26" s="18">
        <f>IFERROR(IF(TRIM($I26)="",1001,0),3)</f>
        <v>0</v>
      </c>
      <c r="B26" s="18"/>
      <c r="C26" s="35"/>
      <c r="D26" s="36">
        <v>4</v>
      </c>
      <c r="E26" s="14" t="s">
        <v>45</v>
      </c>
      <c r="I26" s="132" t="s">
        <v>460</v>
      </c>
      <c r="J26" s="132"/>
      <c r="K26" s="132"/>
      <c r="L26" s="132"/>
      <c r="M26" s="132"/>
      <c r="N26" s="132"/>
      <c r="O26" s="132"/>
      <c r="P26" s="132"/>
      <c r="Q26" s="201"/>
      <c r="R26" s="132"/>
      <c r="S26" s="132"/>
      <c r="T26" s="132"/>
      <c r="U26" s="132"/>
      <c r="V26" s="132"/>
      <c r="W26" s="132"/>
      <c r="X26" s="132"/>
      <c r="Y26" s="132"/>
      <c r="Z26" s="39"/>
      <c r="AB26" s="34"/>
    </row>
    <row r="27" spans="1:28" ht="20.100000000000001" customHeight="1" x14ac:dyDescent="0.15">
      <c r="A27" s="18"/>
      <c r="B27" s="18"/>
      <c r="C27" s="41"/>
      <c r="D27" s="34"/>
      <c r="E27" s="34"/>
      <c r="F27" s="34"/>
      <c r="G27" s="34"/>
      <c r="H27" s="34"/>
      <c r="I27" s="37"/>
      <c r="J27" s="40" t="s">
        <v>96</v>
      </c>
      <c r="K27" s="38"/>
      <c r="L27" s="38"/>
      <c r="M27" s="38"/>
      <c r="N27" s="38"/>
      <c r="O27" s="38"/>
      <c r="P27" s="38"/>
      <c r="Q27" s="42"/>
      <c r="R27" s="38"/>
      <c r="S27" s="38"/>
      <c r="T27" s="38"/>
      <c r="U27" s="38"/>
      <c r="V27" s="38"/>
      <c r="W27" s="38"/>
      <c r="X27" s="38"/>
      <c r="Y27" s="38"/>
      <c r="Z27" s="43"/>
      <c r="AB27" s="34"/>
    </row>
    <row r="28" spans="1:28" ht="20.100000000000001" customHeight="1" x14ac:dyDescent="0.15">
      <c r="A28" s="18">
        <f>IFERROR(IF(TRIM($I28)="",1001,0),3)</f>
        <v>0</v>
      </c>
      <c r="B28" s="18"/>
      <c r="C28" s="35"/>
      <c r="D28" s="36">
        <v>5</v>
      </c>
      <c r="E28" s="14" t="s">
        <v>46</v>
      </c>
      <c r="I28" s="132" t="s">
        <v>461</v>
      </c>
      <c r="J28" s="132"/>
      <c r="K28" s="132"/>
      <c r="L28" s="132"/>
      <c r="M28" s="132"/>
      <c r="N28" s="132"/>
      <c r="O28" s="132"/>
      <c r="P28" s="132"/>
      <c r="Q28" s="132"/>
      <c r="R28" s="132"/>
      <c r="S28" s="132"/>
      <c r="T28" s="132"/>
      <c r="U28" s="132"/>
      <c r="V28" s="132"/>
      <c r="W28" s="132"/>
      <c r="X28" s="132"/>
      <c r="Y28" s="132"/>
      <c r="Z28" s="39"/>
      <c r="AB28" s="34"/>
    </row>
    <row r="29" spans="1:28" ht="20.100000000000001" customHeight="1" x14ac:dyDescent="0.15">
      <c r="A29" s="18"/>
      <c r="B29" s="18"/>
      <c r="C29" s="41"/>
      <c r="D29" s="34"/>
      <c r="E29" s="34"/>
      <c r="F29" s="34"/>
      <c r="G29" s="34"/>
      <c r="H29" s="34"/>
      <c r="I29" s="37"/>
      <c r="J29" s="40" t="s">
        <v>47</v>
      </c>
      <c r="K29" s="38"/>
      <c r="L29" s="38"/>
      <c r="M29" s="38"/>
      <c r="N29" s="38"/>
      <c r="O29" s="38"/>
      <c r="P29" s="38"/>
      <c r="Q29" s="38"/>
      <c r="R29" s="38"/>
      <c r="S29" s="38"/>
      <c r="T29" s="38"/>
      <c r="U29" s="38"/>
      <c r="V29" s="38"/>
      <c r="W29" s="38"/>
      <c r="X29" s="38"/>
      <c r="Y29" s="38"/>
      <c r="Z29" s="43"/>
      <c r="AB29" s="34"/>
    </row>
    <row r="30" spans="1:28" ht="20.100000000000001" customHeight="1" x14ac:dyDescent="0.15">
      <c r="A30" s="18">
        <f>IFERROR(IF(OR(TRIM($I30)="", NOT(OR(IFERROR(SEARCH(" ",$I30),0)&gt;0, IFERROR(SEARCH("　",$I30),0)&gt;0))),1001,0),3)</f>
        <v>0</v>
      </c>
      <c r="B30" s="18"/>
      <c r="C30" s="35"/>
      <c r="D30" s="36">
        <v>6</v>
      </c>
      <c r="E30" s="14" t="s">
        <v>48</v>
      </c>
      <c r="I30" s="132" t="s">
        <v>462</v>
      </c>
      <c r="J30" s="132"/>
      <c r="K30" s="132"/>
      <c r="L30" s="132"/>
      <c r="M30" s="132"/>
      <c r="N30" s="132"/>
      <c r="O30" s="132"/>
      <c r="P30" s="132"/>
      <c r="Q30" s="132"/>
      <c r="R30" s="132"/>
      <c r="S30" s="132"/>
      <c r="T30" s="132"/>
      <c r="U30" s="132"/>
      <c r="V30" s="132"/>
      <c r="W30" s="132"/>
      <c r="X30" s="132"/>
      <c r="Y30" s="132"/>
      <c r="Z30" s="39"/>
      <c r="AB30" s="34"/>
    </row>
    <row r="31" spans="1:28" ht="20.100000000000001" customHeight="1" x14ac:dyDescent="0.15">
      <c r="A31" s="18"/>
      <c r="B31" s="18"/>
      <c r="C31" s="41"/>
      <c r="D31" s="34"/>
      <c r="E31" s="34"/>
      <c r="F31" s="34"/>
      <c r="G31" s="34"/>
      <c r="H31" s="34"/>
      <c r="I31" s="44"/>
      <c r="J31" s="40" t="s">
        <v>49</v>
      </c>
      <c r="K31" s="40"/>
      <c r="L31" s="40"/>
      <c r="M31" s="40"/>
      <c r="N31" s="40"/>
      <c r="O31" s="40"/>
      <c r="P31" s="40"/>
      <c r="Q31" s="40"/>
      <c r="R31" s="40"/>
      <c r="S31" s="40"/>
      <c r="T31" s="40"/>
      <c r="U31" s="40"/>
      <c r="V31" s="40"/>
      <c r="W31" s="40"/>
      <c r="X31" s="40"/>
      <c r="Y31" s="40"/>
      <c r="Z31" s="43"/>
      <c r="AB31" s="34"/>
    </row>
    <row r="32" spans="1:28" ht="20.100000000000001" customHeight="1" x14ac:dyDescent="0.15">
      <c r="A32" s="18">
        <f>IFERROR(IF(OR(TRIM($I32)="", NOT(OR(IFERROR(SEARCH(" ",$I32),0)&gt;0, IFERROR(SEARCH("　",$I32),0)&gt;0))),1001,0),3)</f>
        <v>0</v>
      </c>
      <c r="B32" s="18"/>
      <c r="C32" s="35"/>
      <c r="D32" s="36">
        <v>7</v>
      </c>
      <c r="E32" s="14" t="s">
        <v>50</v>
      </c>
      <c r="I32" s="132" t="s">
        <v>463</v>
      </c>
      <c r="J32" s="132"/>
      <c r="K32" s="132"/>
      <c r="L32" s="132"/>
      <c r="M32" s="132"/>
      <c r="N32" s="132"/>
      <c r="O32" s="132"/>
      <c r="P32" s="132"/>
      <c r="Q32" s="132"/>
      <c r="R32" s="132"/>
      <c r="S32" s="132"/>
      <c r="T32" s="132"/>
      <c r="U32" s="132"/>
      <c r="V32" s="132"/>
      <c r="W32" s="132"/>
      <c r="X32" s="132"/>
      <c r="Y32" s="132"/>
      <c r="Z32" s="39"/>
      <c r="AB32" s="34"/>
    </row>
    <row r="33" spans="1:29" ht="20.100000000000001" customHeight="1" x14ac:dyDescent="0.15">
      <c r="A33" s="18"/>
      <c r="B33" s="18"/>
      <c r="C33" s="41"/>
      <c r="D33" s="34"/>
      <c r="E33" s="34"/>
      <c r="F33" s="34"/>
      <c r="G33" s="34"/>
      <c r="H33" s="34"/>
      <c r="I33" s="44"/>
      <c r="J33" s="40" t="s">
        <v>51</v>
      </c>
      <c r="K33" s="40"/>
      <c r="L33" s="40"/>
      <c r="M33" s="40"/>
      <c r="N33" s="40"/>
      <c r="O33" s="40"/>
      <c r="P33" s="40"/>
      <c r="Q33" s="40"/>
      <c r="R33" s="40"/>
      <c r="S33" s="40"/>
      <c r="T33" s="40"/>
      <c r="U33" s="40"/>
      <c r="V33" s="40"/>
      <c r="W33" s="40"/>
      <c r="X33" s="40"/>
      <c r="Y33" s="40"/>
      <c r="Z33" s="39"/>
      <c r="AB33" s="34"/>
      <c r="AC33" s="34"/>
    </row>
    <row r="34" spans="1:29" ht="20.100000000000001" customHeight="1" x14ac:dyDescent="0.15">
      <c r="A34" s="18">
        <f>IFERROR(IF(NOT(AND(TRIM($I34)&lt;&gt;"",ISNUMBER(VALUE(SUBSTITUTE($I34,"-",""))), IFERROR(SEARCH("-",$I34),0)&gt;0)),1001,0),3)</f>
        <v>0</v>
      </c>
      <c r="B34" s="18"/>
      <c r="C34" s="35"/>
      <c r="D34" s="36">
        <v>8</v>
      </c>
      <c r="E34" s="14" t="s">
        <v>52</v>
      </c>
      <c r="I34" s="132" t="s">
        <v>464</v>
      </c>
      <c r="J34" s="132"/>
      <c r="K34" s="132"/>
      <c r="L34" s="132"/>
      <c r="M34" s="132"/>
      <c r="O34" s="45" t="s">
        <v>53</v>
      </c>
      <c r="P34" s="1"/>
      <c r="Q34" s="14" t="s">
        <v>54</v>
      </c>
      <c r="Y34" s="38"/>
      <c r="Z34" s="39"/>
      <c r="AB34" s="34"/>
      <c r="AC34" s="34"/>
    </row>
    <row r="35" spans="1:29" ht="20.100000000000001" customHeight="1" x14ac:dyDescent="0.15">
      <c r="A35" s="18"/>
      <c r="B35" s="18"/>
      <c r="C35" s="41"/>
      <c r="D35" s="34"/>
      <c r="E35" s="34"/>
      <c r="F35" s="34"/>
      <c r="G35" s="34"/>
      <c r="H35" s="34"/>
      <c r="I35" s="37"/>
      <c r="J35" s="40" t="s">
        <v>55</v>
      </c>
      <c r="K35" s="38"/>
      <c r="L35" s="38"/>
      <c r="M35" s="38"/>
      <c r="N35" s="38"/>
      <c r="O35" s="38"/>
      <c r="P35" s="38"/>
      <c r="Q35" s="38"/>
      <c r="R35" s="38"/>
      <c r="S35" s="38"/>
      <c r="T35" s="38"/>
      <c r="U35" s="38"/>
      <c r="V35" s="38"/>
      <c r="W35" s="38"/>
      <c r="X35" s="38"/>
      <c r="Y35" s="38"/>
      <c r="Z35" s="39"/>
      <c r="AB35" s="34"/>
      <c r="AC35" s="34"/>
    </row>
    <row r="36" spans="1:29" ht="20.100000000000001" customHeight="1" x14ac:dyDescent="0.15">
      <c r="A36" s="18">
        <f>IFERROR(IF(AND(TRIM($I36)&lt;&gt;"", NOT(AND(ISNUMBER(VALUE(SUBSTITUTE($I36,"-",""))), IFERROR(SEARCH("-",$I36),0)&gt;0))),1001,0),3)</f>
        <v>0</v>
      </c>
      <c r="B36" s="18"/>
      <c r="C36" s="35"/>
      <c r="D36" s="36">
        <v>9</v>
      </c>
      <c r="E36" s="14" t="s">
        <v>56</v>
      </c>
      <c r="I36" s="132" t="s">
        <v>465</v>
      </c>
      <c r="J36" s="132"/>
      <c r="K36" s="132"/>
      <c r="L36" s="132"/>
      <c r="M36" s="132"/>
      <c r="N36" s="38"/>
      <c r="O36" s="38"/>
      <c r="P36" s="38"/>
      <c r="Q36" s="38"/>
      <c r="R36" s="38"/>
      <c r="S36" s="38"/>
      <c r="T36" s="38"/>
      <c r="U36" s="38"/>
      <c r="V36" s="38"/>
      <c r="W36" s="38"/>
      <c r="X36" s="38"/>
      <c r="Y36" s="38"/>
      <c r="Z36" s="39"/>
      <c r="AB36" s="34"/>
      <c r="AC36" s="34"/>
    </row>
    <row r="37" spans="1:29" ht="20.100000000000001" customHeight="1" x14ac:dyDescent="0.15">
      <c r="A37" s="18"/>
      <c r="B37" s="18"/>
      <c r="C37" s="41"/>
      <c r="D37" s="34"/>
      <c r="E37" s="34"/>
      <c r="F37" s="34"/>
      <c r="G37" s="34"/>
      <c r="H37" s="34"/>
      <c r="I37" s="37"/>
      <c r="J37" s="40" t="s">
        <v>55</v>
      </c>
      <c r="K37" s="38"/>
      <c r="L37" s="38"/>
      <c r="M37" s="38"/>
      <c r="N37" s="38"/>
      <c r="O37" s="38"/>
      <c r="P37" s="38"/>
      <c r="Q37" s="38"/>
      <c r="R37" s="38"/>
      <c r="S37" s="38"/>
      <c r="T37" s="38"/>
      <c r="U37" s="38"/>
      <c r="V37" s="38"/>
      <c r="W37" s="38"/>
      <c r="X37" s="38"/>
      <c r="Y37" s="38"/>
      <c r="Z37" s="39"/>
      <c r="AB37" s="34"/>
      <c r="AC37" s="34"/>
    </row>
    <row r="38" spans="1:29" ht="20.100000000000001" customHeight="1" x14ac:dyDescent="0.15">
      <c r="A38" s="18">
        <f>IFERROR(IF(AND(TRIM($I38)&lt;&gt;"", NOT(IFERROR(SEARCH("@",$I38),0)&gt;0)),1001,0),3)</f>
        <v>0</v>
      </c>
      <c r="B38" s="18"/>
      <c r="C38" s="41"/>
      <c r="D38" s="36">
        <v>10</v>
      </c>
      <c r="E38" s="14" t="s">
        <v>57</v>
      </c>
      <c r="I38" s="132" t="s">
        <v>466</v>
      </c>
      <c r="J38" s="132"/>
      <c r="K38" s="132"/>
      <c r="L38" s="132"/>
      <c r="M38" s="132"/>
      <c r="N38" s="132"/>
      <c r="O38" s="132"/>
      <c r="P38" s="132"/>
      <c r="Q38" s="133"/>
      <c r="R38" s="132"/>
      <c r="S38" s="132"/>
      <c r="T38" s="132"/>
      <c r="U38" s="132"/>
      <c r="V38" s="132"/>
      <c r="W38" s="132"/>
      <c r="X38" s="132"/>
      <c r="Y38" s="132"/>
      <c r="Z38" s="39"/>
      <c r="AB38" s="34"/>
      <c r="AC38" s="34"/>
    </row>
    <row r="39" spans="1:29" ht="20.100000000000001" customHeight="1" x14ac:dyDescent="0.15">
      <c r="A39" s="18"/>
      <c r="B39" s="18"/>
      <c r="C39" s="41"/>
      <c r="D39" s="36"/>
      <c r="I39" s="37"/>
      <c r="J39" s="46" t="s">
        <v>99</v>
      </c>
      <c r="K39" s="47"/>
      <c r="L39" s="40"/>
      <c r="M39" s="40"/>
      <c r="N39" s="40"/>
      <c r="O39" s="40"/>
      <c r="P39" s="40"/>
      <c r="Q39" s="48"/>
      <c r="R39" s="40"/>
      <c r="S39" s="40"/>
      <c r="T39" s="40"/>
      <c r="U39" s="40"/>
      <c r="V39" s="40"/>
      <c r="W39" s="40"/>
      <c r="X39" s="40"/>
      <c r="Y39" s="40"/>
      <c r="Z39" s="34"/>
      <c r="AA39" s="49"/>
      <c r="AB39" s="34"/>
      <c r="AC39" s="34"/>
    </row>
    <row r="40" spans="1:29" ht="20.100000000000001" customHeight="1" x14ac:dyDescent="0.15">
      <c r="A40" s="18">
        <f>IFERROR(IF(AND($I40&lt;&gt;"一致する", $I40&lt;&gt;"一致しない"),1001,0),3)</f>
        <v>0</v>
      </c>
      <c r="B40" s="18"/>
      <c r="C40" s="35"/>
      <c r="D40" s="36">
        <v>11</v>
      </c>
      <c r="E40" s="14" t="s">
        <v>58</v>
      </c>
      <c r="I40" s="132" t="s">
        <v>467</v>
      </c>
      <c r="J40" s="132"/>
      <c r="K40" s="132"/>
      <c r="L40" s="132"/>
      <c r="M40" s="132"/>
      <c r="N40" s="34"/>
      <c r="O40" s="34"/>
      <c r="P40" s="34"/>
      <c r="Q40" s="34"/>
      <c r="R40" s="34"/>
      <c r="S40" s="34"/>
      <c r="T40" s="34"/>
      <c r="U40" s="34"/>
      <c r="V40" s="34"/>
      <c r="W40" s="34"/>
      <c r="X40" s="34"/>
      <c r="Y40" s="34"/>
      <c r="Z40" s="39"/>
      <c r="AA40" s="34"/>
      <c r="AB40" s="34"/>
      <c r="AC40" s="34"/>
    </row>
    <row r="41" spans="1:29" ht="20.100000000000001" customHeight="1" x14ac:dyDescent="0.15">
      <c r="A41" s="18"/>
      <c r="B41" s="18"/>
      <c r="C41" s="41"/>
      <c r="D41" s="34"/>
      <c r="E41" s="34"/>
      <c r="F41" s="34"/>
      <c r="G41" s="34"/>
      <c r="H41" s="34"/>
      <c r="I41" s="44"/>
      <c r="J41" s="50" t="s">
        <v>91</v>
      </c>
      <c r="K41" s="40"/>
      <c r="L41" s="40"/>
      <c r="M41" s="40"/>
      <c r="N41" s="40"/>
      <c r="O41" s="40"/>
      <c r="P41" s="40"/>
      <c r="Q41" s="40"/>
      <c r="R41" s="40"/>
      <c r="S41" s="40"/>
      <c r="T41" s="40"/>
      <c r="U41" s="40"/>
      <c r="V41" s="40"/>
      <c r="W41" s="40"/>
      <c r="X41" s="40"/>
      <c r="Y41" s="40"/>
      <c r="Z41" s="51"/>
      <c r="AA41" s="34"/>
      <c r="AB41" s="34"/>
      <c r="AC41" s="34"/>
    </row>
    <row r="42" spans="1:29" ht="20.100000000000001" customHeight="1" x14ac:dyDescent="0.15">
      <c r="A42" s="18"/>
      <c r="B42" s="18"/>
      <c r="C42" s="52"/>
      <c r="D42" s="53"/>
      <c r="E42" s="53"/>
      <c r="F42" s="53"/>
      <c r="G42" s="53"/>
      <c r="H42" s="53"/>
      <c r="I42" s="54"/>
      <c r="J42" s="54"/>
      <c r="K42" s="55"/>
      <c r="L42" s="54"/>
      <c r="M42" s="54"/>
      <c r="N42" s="54"/>
      <c r="O42" s="54"/>
      <c r="P42" s="54"/>
      <c r="Q42" s="54"/>
      <c r="R42" s="54"/>
      <c r="S42" s="54"/>
      <c r="T42" s="54"/>
      <c r="U42" s="54"/>
      <c r="V42" s="54"/>
      <c r="W42" s="54"/>
      <c r="X42" s="54"/>
      <c r="Y42" s="54"/>
      <c r="Z42" s="56"/>
      <c r="AB42" s="34"/>
      <c r="AC42" s="34"/>
    </row>
    <row r="43" spans="1:29" ht="15" customHeight="1" x14ac:dyDescent="0.15">
      <c r="A43" s="18"/>
      <c r="B43" s="18"/>
      <c r="C43" s="34"/>
      <c r="D43" s="34"/>
      <c r="E43" s="34"/>
      <c r="F43" s="34"/>
      <c r="G43" s="34"/>
      <c r="H43" s="34"/>
      <c r="I43" s="57"/>
      <c r="J43" s="58"/>
      <c r="K43" s="58"/>
      <c r="L43" s="58"/>
      <c r="M43" s="58"/>
      <c r="N43" s="58"/>
      <c r="O43" s="58"/>
      <c r="P43" s="58"/>
      <c r="Q43" s="58"/>
      <c r="R43" s="58"/>
      <c r="S43" s="58"/>
      <c r="T43" s="58"/>
      <c r="U43" s="58"/>
      <c r="V43" s="58"/>
      <c r="W43" s="58"/>
      <c r="X43" s="58"/>
      <c r="Y43" s="58"/>
      <c r="Z43" s="34"/>
      <c r="AB43" s="34"/>
      <c r="AC43" s="34"/>
    </row>
    <row r="44" spans="1:29" ht="15.75" hidden="1" customHeight="1" x14ac:dyDescent="0.15">
      <c r="A44" s="18"/>
      <c r="B44" s="18"/>
      <c r="C44" s="34"/>
      <c r="D44" s="34"/>
      <c r="E44" s="34"/>
      <c r="F44" s="34"/>
      <c r="G44" s="34"/>
      <c r="H44" s="34"/>
      <c r="I44" s="58"/>
      <c r="J44" s="34"/>
      <c r="K44" s="34"/>
      <c r="L44" s="34"/>
      <c r="M44" s="34"/>
      <c r="N44" s="34"/>
      <c r="O44" s="34"/>
      <c r="P44" s="34"/>
      <c r="Q44" s="34"/>
      <c r="R44" s="34"/>
      <c r="S44" s="34"/>
      <c r="T44" s="34"/>
      <c r="U44" s="34"/>
      <c r="V44" s="34"/>
      <c r="W44" s="34"/>
      <c r="X44" s="34"/>
      <c r="Y44" s="34"/>
      <c r="Z44" s="34"/>
      <c r="AB44" s="34"/>
      <c r="AC44" s="34"/>
    </row>
    <row r="45" spans="1:29" ht="15.75" hidden="1" customHeight="1" x14ac:dyDescent="0.15">
      <c r="A45" s="18"/>
      <c r="B45" s="18"/>
      <c r="C45" s="34"/>
      <c r="D45" s="34"/>
      <c r="E45" s="34"/>
      <c r="F45" s="34"/>
      <c r="G45" s="34"/>
      <c r="H45" s="34"/>
      <c r="I45" s="58"/>
      <c r="J45" s="34"/>
      <c r="K45" s="34"/>
      <c r="L45" s="34"/>
      <c r="M45" s="34"/>
      <c r="N45" s="34"/>
      <c r="O45" s="34"/>
      <c r="P45" s="34"/>
      <c r="Q45" s="34"/>
      <c r="R45" s="34"/>
      <c r="S45" s="34"/>
      <c r="T45" s="34"/>
      <c r="U45" s="34"/>
      <c r="V45" s="34"/>
      <c r="W45" s="34"/>
      <c r="X45" s="34"/>
      <c r="Y45" s="34"/>
      <c r="Z45" s="34"/>
      <c r="AB45" s="34"/>
      <c r="AC45" s="34"/>
    </row>
    <row r="46" spans="1:29" ht="15.75" hidden="1" customHeight="1" x14ac:dyDescent="0.15">
      <c r="A46" s="18"/>
      <c r="B46" s="18"/>
      <c r="C46" s="34"/>
      <c r="D46" s="34"/>
      <c r="E46" s="34"/>
      <c r="F46" s="34"/>
      <c r="G46" s="34"/>
      <c r="H46" s="34"/>
      <c r="I46" s="58"/>
      <c r="J46" s="34"/>
      <c r="K46" s="34"/>
      <c r="L46" s="34"/>
      <c r="M46" s="34"/>
      <c r="N46" s="34"/>
      <c r="O46" s="34"/>
      <c r="P46" s="34"/>
      <c r="Q46" s="34"/>
      <c r="R46" s="34"/>
      <c r="S46" s="34"/>
      <c r="T46" s="34"/>
      <c r="U46" s="34"/>
      <c r="V46" s="34"/>
      <c r="W46" s="34"/>
      <c r="X46" s="34"/>
      <c r="Y46" s="34"/>
      <c r="Z46" s="34"/>
      <c r="AB46" s="34"/>
      <c r="AC46" s="34"/>
    </row>
    <row r="47" spans="1:29" ht="15.75" hidden="1" customHeight="1" x14ac:dyDescent="0.15">
      <c r="A47" s="18"/>
      <c r="B47" s="18"/>
      <c r="C47" s="34"/>
      <c r="D47" s="34"/>
      <c r="E47" s="34"/>
      <c r="F47" s="34"/>
      <c r="G47" s="34"/>
      <c r="H47" s="34"/>
      <c r="I47" s="58"/>
      <c r="J47" s="34"/>
      <c r="K47" s="34"/>
      <c r="L47" s="34"/>
      <c r="M47" s="34"/>
      <c r="N47" s="34"/>
      <c r="O47" s="34"/>
      <c r="P47" s="34"/>
      <c r="Q47" s="34"/>
      <c r="R47" s="34"/>
      <c r="S47" s="34"/>
      <c r="T47" s="34"/>
      <c r="U47" s="34"/>
      <c r="V47" s="34"/>
      <c r="W47" s="34"/>
      <c r="X47" s="34"/>
      <c r="Y47" s="34"/>
      <c r="Z47" s="34"/>
      <c r="AB47" s="34"/>
      <c r="AC47" s="34"/>
    </row>
    <row r="48" spans="1:29" ht="15.75" hidden="1" customHeight="1" x14ac:dyDescent="0.15">
      <c r="A48" s="18"/>
      <c r="B48" s="18"/>
      <c r="C48" s="34"/>
      <c r="D48" s="34"/>
      <c r="E48" s="34"/>
      <c r="F48" s="34"/>
      <c r="G48" s="34"/>
      <c r="H48" s="34"/>
      <c r="I48" s="58"/>
      <c r="J48" s="34"/>
      <c r="K48" s="34"/>
      <c r="L48" s="34"/>
      <c r="M48" s="34"/>
      <c r="N48" s="34"/>
      <c r="O48" s="34"/>
      <c r="P48" s="34"/>
      <c r="Q48" s="34"/>
      <c r="R48" s="34"/>
      <c r="S48" s="34"/>
      <c r="T48" s="34"/>
      <c r="U48" s="34"/>
      <c r="V48" s="34"/>
      <c r="W48" s="34"/>
      <c r="X48" s="34"/>
      <c r="Y48" s="34"/>
      <c r="Z48" s="34"/>
      <c r="AB48" s="34"/>
      <c r="AC48" s="34"/>
    </row>
    <row r="49" spans="1:28" ht="15.75" hidden="1" customHeight="1" x14ac:dyDescent="0.15">
      <c r="A49" s="18"/>
      <c r="B49" s="18"/>
      <c r="C49" s="34"/>
      <c r="D49" s="34"/>
      <c r="E49" s="34"/>
      <c r="F49" s="34"/>
      <c r="G49" s="34"/>
      <c r="H49" s="34"/>
      <c r="I49" s="58"/>
      <c r="J49" s="34"/>
      <c r="K49" s="34"/>
      <c r="L49" s="34"/>
      <c r="M49" s="34"/>
      <c r="N49" s="34"/>
      <c r="O49" s="34"/>
      <c r="P49" s="34"/>
      <c r="Q49" s="34"/>
      <c r="R49" s="34"/>
      <c r="S49" s="34"/>
      <c r="T49" s="34"/>
      <c r="U49" s="34"/>
      <c r="V49" s="34"/>
      <c r="W49" s="34"/>
      <c r="X49" s="34"/>
      <c r="Y49" s="34"/>
      <c r="Z49" s="34"/>
      <c r="AB49" s="34"/>
    </row>
    <row r="50" spans="1:28" ht="15.75" hidden="1" customHeight="1" x14ac:dyDescent="0.15">
      <c r="A50" s="18"/>
      <c r="B50" s="18"/>
      <c r="C50" s="34"/>
      <c r="D50" s="34"/>
      <c r="E50" s="34"/>
      <c r="F50" s="34"/>
      <c r="G50" s="34"/>
      <c r="H50" s="34"/>
      <c r="I50" s="58"/>
      <c r="J50" s="34"/>
      <c r="K50" s="34"/>
      <c r="L50" s="34"/>
      <c r="M50" s="34"/>
      <c r="N50" s="34"/>
      <c r="O50" s="34"/>
      <c r="P50" s="34"/>
      <c r="Q50" s="34"/>
      <c r="R50" s="34"/>
      <c r="S50" s="34"/>
      <c r="T50" s="34"/>
      <c r="U50" s="34"/>
      <c r="V50" s="34"/>
      <c r="W50" s="34"/>
      <c r="X50" s="34"/>
      <c r="Y50" s="34"/>
      <c r="Z50" s="34"/>
      <c r="AB50" s="34"/>
    </row>
    <row r="51" spans="1:28" ht="15.75" hidden="1" customHeight="1" x14ac:dyDescent="0.15">
      <c r="A51" s="18"/>
      <c r="B51" s="18"/>
      <c r="C51" s="34"/>
      <c r="D51" s="34"/>
      <c r="E51" s="34"/>
      <c r="F51" s="34"/>
      <c r="G51" s="34"/>
      <c r="H51" s="34"/>
      <c r="I51" s="58"/>
      <c r="J51" s="34"/>
      <c r="K51" s="34"/>
      <c r="L51" s="34"/>
      <c r="M51" s="34"/>
      <c r="N51" s="34"/>
      <c r="O51" s="34"/>
      <c r="P51" s="34"/>
      <c r="Q51" s="34"/>
      <c r="R51" s="34"/>
      <c r="S51" s="34"/>
      <c r="T51" s="34"/>
      <c r="U51" s="34"/>
      <c r="V51" s="34"/>
      <c r="W51" s="34"/>
      <c r="X51" s="34"/>
      <c r="Y51" s="34"/>
      <c r="Z51" s="34"/>
      <c r="AB51" s="34"/>
    </row>
    <row r="52" spans="1:28" ht="15.75" hidden="1" customHeight="1" x14ac:dyDescent="0.15">
      <c r="A52" s="18"/>
      <c r="B52" s="18"/>
      <c r="C52" s="34"/>
      <c r="D52" s="34"/>
      <c r="E52" s="34"/>
      <c r="F52" s="34"/>
      <c r="G52" s="34"/>
      <c r="H52" s="34"/>
      <c r="I52" s="58"/>
      <c r="J52" s="34"/>
      <c r="K52" s="34"/>
      <c r="L52" s="34"/>
      <c r="M52" s="34"/>
      <c r="N52" s="34"/>
      <c r="O52" s="34"/>
      <c r="P52" s="34"/>
      <c r="Q52" s="34"/>
      <c r="R52" s="34"/>
      <c r="S52" s="34"/>
      <c r="T52" s="34"/>
      <c r="U52" s="34"/>
      <c r="V52" s="34"/>
      <c r="W52" s="34"/>
      <c r="X52" s="34"/>
      <c r="Y52" s="34"/>
      <c r="Z52" s="34"/>
      <c r="AB52" s="34"/>
    </row>
    <row r="53" spans="1:28" ht="15.75" hidden="1" customHeight="1" x14ac:dyDescent="0.15">
      <c r="A53" s="18"/>
      <c r="B53" s="18"/>
      <c r="C53" s="34"/>
      <c r="D53" s="34"/>
      <c r="E53" s="34"/>
      <c r="F53" s="34"/>
      <c r="G53" s="34"/>
      <c r="H53" s="34"/>
      <c r="I53" s="58"/>
      <c r="J53" s="34"/>
      <c r="K53" s="34"/>
      <c r="L53" s="34"/>
      <c r="M53" s="34"/>
      <c r="N53" s="34"/>
      <c r="O53" s="34"/>
      <c r="P53" s="34"/>
      <c r="Q53" s="34"/>
      <c r="R53" s="34"/>
      <c r="S53" s="34"/>
      <c r="T53" s="34"/>
      <c r="U53" s="34"/>
      <c r="V53" s="34"/>
      <c r="W53" s="34"/>
      <c r="X53" s="34"/>
      <c r="Y53" s="34"/>
      <c r="Z53" s="34"/>
      <c r="AB53" s="34"/>
    </row>
    <row r="54" spans="1:28" ht="15.75" hidden="1" customHeight="1" x14ac:dyDescent="0.15">
      <c r="A54" s="18"/>
      <c r="B54" s="18"/>
      <c r="C54" s="34"/>
      <c r="D54" s="34"/>
      <c r="E54" s="34"/>
      <c r="F54" s="34"/>
      <c r="G54" s="34"/>
      <c r="H54" s="34"/>
      <c r="I54" s="58"/>
      <c r="J54" s="34"/>
      <c r="K54" s="34"/>
      <c r="L54" s="34"/>
      <c r="M54" s="34"/>
      <c r="N54" s="34"/>
      <c r="O54" s="34"/>
      <c r="P54" s="34"/>
      <c r="Q54" s="34"/>
      <c r="R54" s="34"/>
      <c r="S54" s="34"/>
      <c r="T54" s="34"/>
      <c r="U54" s="34"/>
      <c r="V54" s="34"/>
      <c r="W54" s="34"/>
      <c r="X54" s="34"/>
      <c r="Y54" s="34"/>
      <c r="Z54" s="34"/>
      <c r="AB54" s="34"/>
    </row>
    <row r="55" spans="1:28" ht="15.75" hidden="1" customHeight="1" x14ac:dyDescent="0.15">
      <c r="A55" s="18"/>
      <c r="B55" s="18"/>
      <c r="C55" s="34"/>
      <c r="D55" s="34"/>
      <c r="E55" s="34"/>
      <c r="F55" s="34"/>
      <c r="G55" s="34"/>
      <c r="H55" s="34"/>
      <c r="I55" s="58"/>
      <c r="J55" s="34"/>
      <c r="K55" s="34"/>
      <c r="L55" s="34"/>
      <c r="M55" s="34"/>
      <c r="N55" s="34"/>
      <c r="O55" s="34"/>
      <c r="P55" s="34"/>
      <c r="Q55" s="34"/>
      <c r="R55" s="34"/>
      <c r="S55" s="34"/>
      <c r="T55" s="34"/>
      <c r="U55" s="34"/>
      <c r="V55" s="34"/>
      <c r="W55" s="34"/>
      <c r="X55" s="34"/>
      <c r="Y55" s="34"/>
      <c r="Z55" s="34"/>
      <c r="AB55" s="34"/>
    </row>
    <row r="56" spans="1:28" ht="15.75" hidden="1" customHeight="1" x14ac:dyDescent="0.15">
      <c r="A56" s="18"/>
      <c r="B56" s="18"/>
      <c r="C56" s="34"/>
      <c r="D56" s="34"/>
      <c r="E56" s="34"/>
      <c r="F56" s="34"/>
      <c r="G56" s="34"/>
      <c r="H56" s="34"/>
      <c r="I56" s="58"/>
      <c r="J56" s="34"/>
      <c r="K56" s="34"/>
      <c r="L56" s="34"/>
      <c r="M56" s="34"/>
      <c r="N56" s="34"/>
      <c r="O56" s="34"/>
      <c r="P56" s="34"/>
      <c r="Q56" s="34"/>
      <c r="R56" s="34"/>
      <c r="S56" s="34"/>
      <c r="T56" s="34"/>
      <c r="U56" s="34"/>
      <c r="V56" s="34"/>
      <c r="W56" s="34"/>
      <c r="X56" s="34"/>
      <c r="Y56" s="34"/>
      <c r="Z56" s="34"/>
      <c r="AB56" s="34"/>
    </row>
    <row r="57" spans="1:28" ht="15.75" hidden="1" customHeight="1" x14ac:dyDescent="0.15">
      <c r="A57" s="18"/>
      <c r="B57" s="18"/>
      <c r="C57" s="34"/>
      <c r="D57" s="34"/>
      <c r="E57" s="34"/>
      <c r="F57" s="34"/>
      <c r="G57" s="34"/>
      <c r="H57" s="34"/>
      <c r="I57" s="58"/>
      <c r="J57" s="34"/>
      <c r="K57" s="34"/>
      <c r="L57" s="34"/>
      <c r="M57" s="34"/>
      <c r="N57" s="34"/>
      <c r="O57" s="34"/>
      <c r="P57" s="34"/>
      <c r="Q57" s="34"/>
      <c r="R57" s="34"/>
      <c r="S57" s="34"/>
      <c r="T57" s="34"/>
      <c r="U57" s="34"/>
      <c r="V57" s="34"/>
      <c r="W57" s="34"/>
      <c r="X57" s="34"/>
      <c r="Y57" s="34"/>
      <c r="Z57" s="34"/>
      <c r="AB57" s="34"/>
    </row>
    <row r="58" spans="1:28" ht="15.75" hidden="1" customHeight="1" x14ac:dyDescent="0.15">
      <c r="A58" s="18"/>
      <c r="B58" s="18"/>
      <c r="C58" s="34"/>
      <c r="D58" s="34"/>
      <c r="E58" s="34"/>
      <c r="F58" s="34"/>
      <c r="G58" s="34"/>
      <c r="H58" s="34"/>
      <c r="I58" s="58"/>
      <c r="J58" s="34"/>
      <c r="K58" s="34"/>
      <c r="L58" s="34"/>
      <c r="M58" s="34"/>
      <c r="N58" s="34"/>
      <c r="O58" s="34"/>
      <c r="P58" s="34"/>
      <c r="Q58" s="34"/>
      <c r="R58" s="34"/>
      <c r="S58" s="34"/>
      <c r="T58" s="34"/>
      <c r="U58" s="34"/>
      <c r="V58" s="34"/>
      <c r="W58" s="34"/>
      <c r="X58" s="34"/>
      <c r="Y58" s="34"/>
      <c r="Z58" s="34"/>
      <c r="AB58" s="34"/>
    </row>
    <row r="59" spans="1:28" ht="15" customHeight="1" x14ac:dyDescent="0.15">
      <c r="A59" s="18"/>
      <c r="B59" s="18"/>
      <c r="C59" s="34"/>
      <c r="D59" s="34"/>
      <c r="E59" s="34"/>
      <c r="F59" s="34"/>
      <c r="G59" s="34"/>
      <c r="H59" s="34"/>
      <c r="I59" s="58"/>
      <c r="J59" s="34"/>
      <c r="K59" s="34"/>
      <c r="L59" s="34"/>
      <c r="M59" s="34"/>
      <c r="N59" s="34"/>
      <c r="O59" s="34"/>
      <c r="P59" s="34"/>
      <c r="Q59" s="34"/>
      <c r="R59" s="34"/>
      <c r="S59" s="34"/>
      <c r="T59" s="34"/>
      <c r="U59" s="34"/>
      <c r="V59" s="34"/>
      <c r="W59" s="34"/>
      <c r="X59" s="34"/>
      <c r="Y59" s="34"/>
      <c r="Z59" s="34"/>
      <c r="AB59" s="34"/>
    </row>
    <row r="60" spans="1:28" ht="20.100000000000001" customHeight="1" x14ac:dyDescent="0.15">
      <c r="A60" s="18"/>
      <c r="B60" s="18"/>
      <c r="C60" s="185" t="s">
        <v>59</v>
      </c>
      <c r="D60" s="186"/>
      <c r="E60" s="186"/>
      <c r="F60" s="186"/>
      <c r="G60" s="186"/>
      <c r="H60" s="187"/>
      <c r="I60" s="59"/>
      <c r="AB60" s="34"/>
    </row>
    <row r="61" spans="1:28" ht="15" customHeight="1" x14ac:dyDescent="0.15">
      <c r="A61" s="18"/>
      <c r="B61" s="18"/>
      <c r="C61" s="30"/>
      <c r="D61" s="31"/>
      <c r="E61" s="31"/>
      <c r="F61" s="31"/>
      <c r="G61" s="31"/>
      <c r="H61" s="31"/>
      <c r="I61" s="32"/>
      <c r="J61" s="32"/>
      <c r="K61" s="32"/>
      <c r="L61" s="32"/>
      <c r="M61" s="32"/>
      <c r="N61" s="32"/>
      <c r="O61" s="32"/>
      <c r="P61" s="32"/>
      <c r="Q61" s="32"/>
      <c r="R61" s="32"/>
      <c r="S61" s="32"/>
      <c r="T61" s="32"/>
      <c r="U61" s="32"/>
      <c r="V61" s="32"/>
      <c r="W61" s="32"/>
      <c r="X61" s="32"/>
      <c r="Y61" s="32"/>
      <c r="Z61" s="33"/>
      <c r="AB61" s="34"/>
    </row>
    <row r="62" spans="1:28" ht="20.100000000000001" customHeight="1" x14ac:dyDescent="0.15">
      <c r="A62" s="18"/>
      <c r="B62" s="18"/>
      <c r="C62" s="30"/>
      <c r="D62" s="60" t="s">
        <v>60</v>
      </c>
      <c r="E62" s="60"/>
      <c r="F62" s="60"/>
      <c r="G62" s="60"/>
      <c r="H62" s="60"/>
      <c r="I62" s="60"/>
      <c r="J62" s="60"/>
      <c r="K62" s="60"/>
      <c r="L62" s="60"/>
      <c r="M62" s="60"/>
      <c r="N62" s="60"/>
      <c r="O62" s="60"/>
      <c r="P62" s="60"/>
      <c r="Q62" s="60"/>
      <c r="R62" s="60"/>
      <c r="S62" s="60"/>
      <c r="T62" s="60"/>
      <c r="U62" s="60"/>
      <c r="V62" s="60"/>
      <c r="W62" s="60"/>
      <c r="X62" s="60"/>
      <c r="Y62" s="60"/>
      <c r="Z62" s="39"/>
      <c r="AB62" s="34"/>
    </row>
    <row r="63" spans="1:28" ht="20.100000000000001" customHeight="1" x14ac:dyDescent="0.15">
      <c r="A63" s="18">
        <f>IFERROR(IF(AND($I63&lt;&gt;"しない", $I63&lt;&gt;"する"),1001,0),3)</f>
        <v>0</v>
      </c>
      <c r="B63" s="18"/>
      <c r="C63" s="35"/>
      <c r="D63" s="36">
        <v>1</v>
      </c>
      <c r="E63" s="34" t="s">
        <v>61</v>
      </c>
      <c r="F63" s="34"/>
      <c r="G63" s="34"/>
      <c r="H63" s="34"/>
      <c r="I63" s="132" t="s">
        <v>76</v>
      </c>
      <c r="J63" s="132"/>
      <c r="K63" s="132"/>
      <c r="L63" s="132"/>
      <c r="M63" s="132"/>
      <c r="N63" s="34"/>
      <c r="O63" s="34"/>
      <c r="P63" s="34"/>
      <c r="Q63" s="34"/>
      <c r="R63" s="34"/>
      <c r="S63" s="34"/>
      <c r="T63" s="34"/>
      <c r="U63" s="34"/>
      <c r="V63" s="34"/>
      <c r="W63" s="34"/>
      <c r="X63" s="34"/>
      <c r="Y63" s="34"/>
      <c r="Z63" s="39"/>
      <c r="AB63" s="34"/>
    </row>
    <row r="64" spans="1:28" ht="20.100000000000001" customHeight="1" x14ac:dyDescent="0.15">
      <c r="A64" s="18"/>
      <c r="B64" s="18"/>
      <c r="C64" s="35"/>
      <c r="D64" s="34"/>
      <c r="E64" s="34"/>
      <c r="F64" s="34"/>
      <c r="G64" s="34"/>
      <c r="H64" s="34"/>
      <c r="I64" s="44"/>
      <c r="J64" s="40" t="s">
        <v>15</v>
      </c>
      <c r="K64" s="38"/>
      <c r="L64" s="38"/>
      <c r="M64" s="38"/>
      <c r="N64" s="38"/>
      <c r="O64" s="38"/>
      <c r="P64" s="38"/>
      <c r="Q64" s="38"/>
      <c r="R64" s="38"/>
      <c r="S64" s="38"/>
      <c r="T64" s="38"/>
      <c r="U64" s="38"/>
      <c r="V64" s="38"/>
      <c r="W64" s="38"/>
      <c r="X64" s="38"/>
      <c r="Y64" s="38"/>
      <c r="Z64" s="39"/>
      <c r="AB64" s="34"/>
    </row>
    <row r="65" spans="1:29" ht="20.100000000000001" hidden="1" customHeight="1" x14ac:dyDescent="0.15">
      <c r="A65" s="18"/>
      <c r="B65" s="18"/>
      <c r="C65" s="35"/>
      <c r="D65" s="34"/>
      <c r="E65" s="34"/>
      <c r="F65" s="34"/>
      <c r="G65" s="34"/>
      <c r="H65" s="34"/>
      <c r="I65" s="44"/>
      <c r="J65" s="38"/>
      <c r="K65" s="38"/>
      <c r="L65" s="38"/>
      <c r="M65" s="38"/>
      <c r="N65" s="38"/>
      <c r="O65" s="38"/>
      <c r="P65" s="38"/>
      <c r="Q65" s="38"/>
      <c r="R65" s="38"/>
      <c r="S65" s="38"/>
      <c r="T65" s="38"/>
      <c r="U65" s="38"/>
      <c r="V65" s="38"/>
      <c r="W65" s="38"/>
      <c r="X65" s="38"/>
      <c r="Y65" s="38"/>
      <c r="Z65" s="39"/>
      <c r="AB65" s="34"/>
      <c r="AC65" s="34"/>
    </row>
    <row r="66" spans="1:29" ht="20.100000000000001" hidden="1" customHeight="1" x14ac:dyDescent="0.15">
      <c r="A66" s="18"/>
      <c r="B66" s="18"/>
      <c r="C66" s="35"/>
      <c r="D66" s="34"/>
      <c r="E66" s="34"/>
      <c r="F66" s="34"/>
      <c r="G66" s="34"/>
      <c r="H66" s="34"/>
      <c r="I66" s="44"/>
      <c r="J66" s="38"/>
      <c r="K66" s="38"/>
      <c r="L66" s="38"/>
      <c r="M66" s="38"/>
      <c r="N66" s="38"/>
      <c r="O66" s="38"/>
      <c r="P66" s="38"/>
      <c r="Q66" s="38"/>
      <c r="R66" s="38"/>
      <c r="S66" s="38"/>
      <c r="T66" s="38"/>
      <c r="U66" s="38"/>
      <c r="V66" s="38"/>
      <c r="W66" s="38"/>
      <c r="X66" s="38"/>
      <c r="Y66" s="38"/>
      <c r="Z66" s="39"/>
      <c r="AB66" s="34"/>
      <c r="AC66" s="34"/>
    </row>
    <row r="67" spans="1:29" ht="20.100000000000001" hidden="1" customHeight="1" x14ac:dyDescent="0.15">
      <c r="A67" s="18"/>
      <c r="B67" s="18"/>
      <c r="C67" s="35"/>
      <c r="D67" s="34"/>
      <c r="E67" s="34"/>
      <c r="F67" s="34"/>
      <c r="G67" s="34"/>
      <c r="H67" s="34"/>
      <c r="I67" s="44"/>
      <c r="J67" s="38"/>
      <c r="K67" s="38"/>
      <c r="L67" s="38"/>
      <c r="M67" s="38"/>
      <c r="N67" s="38"/>
      <c r="O67" s="38"/>
      <c r="P67" s="38"/>
      <c r="Q67" s="38"/>
      <c r="R67" s="38"/>
      <c r="S67" s="38"/>
      <c r="T67" s="38"/>
      <c r="U67" s="38"/>
      <c r="V67" s="38"/>
      <c r="W67" s="38"/>
      <c r="X67" s="38"/>
      <c r="Y67" s="38"/>
      <c r="Z67" s="39"/>
      <c r="AB67" s="34"/>
      <c r="AC67" s="34"/>
    </row>
    <row r="68" spans="1:29" ht="20.100000000000001" hidden="1" customHeight="1" x14ac:dyDescent="0.15">
      <c r="A68" s="18"/>
      <c r="B68" s="18"/>
      <c r="C68" s="35"/>
      <c r="D68" s="34"/>
      <c r="E68" s="34"/>
      <c r="F68" s="34"/>
      <c r="G68" s="34"/>
      <c r="H68" s="34"/>
      <c r="I68" s="44"/>
      <c r="J68" s="38"/>
      <c r="K68" s="38"/>
      <c r="L68" s="38"/>
      <c r="M68" s="38"/>
      <c r="N68" s="38"/>
      <c r="O68" s="38"/>
      <c r="P68" s="38"/>
      <c r="Q68" s="38"/>
      <c r="R68" s="38"/>
      <c r="S68" s="38"/>
      <c r="T68" s="38"/>
      <c r="U68" s="38"/>
      <c r="V68" s="38"/>
      <c r="W68" s="38"/>
      <c r="X68" s="38"/>
      <c r="Y68" s="38"/>
      <c r="Z68" s="39"/>
      <c r="AB68" s="34"/>
      <c r="AC68" s="34"/>
    </row>
    <row r="69" spans="1:29" ht="20.100000000000001" customHeight="1" x14ac:dyDescent="0.15">
      <c r="A69" s="18">
        <f>IFERROR(IF(OR(AND($I63="する",TRIM($I69)=""),AND($I63="しない",NOT(ISBLANK($I69)))),1001,0),3)</f>
        <v>0</v>
      </c>
      <c r="B69" s="18"/>
      <c r="C69" s="35"/>
      <c r="D69" s="36">
        <v>2</v>
      </c>
      <c r="E69" s="14" t="s">
        <v>41</v>
      </c>
      <c r="I69" s="190"/>
      <c r="J69" s="191"/>
      <c r="K69" s="191"/>
      <c r="L69" s="191"/>
      <c r="M69" s="191"/>
      <c r="N69" s="34"/>
      <c r="O69" s="34"/>
      <c r="P69" s="34"/>
      <c r="Q69" s="34"/>
      <c r="R69" s="34"/>
      <c r="S69" s="34"/>
      <c r="T69" s="34"/>
      <c r="U69" s="34"/>
      <c r="V69" s="34"/>
      <c r="W69" s="34"/>
      <c r="X69" s="34"/>
      <c r="Y69" s="34"/>
      <c r="Z69" s="39"/>
      <c r="AB69" s="34"/>
      <c r="AC69" s="34"/>
    </row>
    <row r="70" spans="1:29" ht="20.100000000000001" customHeight="1" x14ac:dyDescent="0.15">
      <c r="A70" s="18"/>
      <c r="B70" s="18"/>
      <c r="C70" s="35"/>
      <c r="D70" s="36"/>
      <c r="E70" s="34"/>
      <c r="F70" s="34"/>
      <c r="G70" s="34"/>
      <c r="H70" s="34"/>
      <c r="I70" s="37"/>
      <c r="J70" s="40" t="s">
        <v>101</v>
      </c>
      <c r="K70" s="38"/>
      <c r="L70" s="38"/>
      <c r="M70" s="38"/>
      <c r="N70" s="38"/>
      <c r="O70" s="38"/>
      <c r="P70" s="38"/>
      <c r="Q70" s="38"/>
      <c r="R70" s="38"/>
      <c r="S70" s="38"/>
      <c r="T70" s="38"/>
      <c r="U70" s="38"/>
      <c r="V70" s="38"/>
      <c r="W70" s="38"/>
      <c r="X70" s="38"/>
      <c r="Y70" s="38"/>
      <c r="Z70" s="39"/>
      <c r="AB70" s="34"/>
      <c r="AC70" s="34"/>
    </row>
    <row r="71" spans="1:29" ht="20.100000000000001" customHeight="1" x14ac:dyDescent="0.15">
      <c r="A71" s="18">
        <f>IFERROR(IF(OR(AND($I63="する",AND($I71&lt;&gt;"", OR(ISERROR(FIND("@"&amp;LEFT($I71,3)&amp;"@", 都道府県3))=FALSE, ISERROR(FIND("@"&amp;LEFT($I71,4)&amp;"@",都道府県4))=FALSE))=FALSE),AND($I63="しない",NOT(ISBLANK($I71)))),1001,0),3)</f>
        <v>0</v>
      </c>
      <c r="B71" s="18"/>
      <c r="C71" s="35"/>
      <c r="D71" s="36">
        <v>3</v>
      </c>
      <c r="E71" s="14" t="s">
        <v>42</v>
      </c>
      <c r="I71" s="202"/>
      <c r="J71" s="202"/>
      <c r="K71" s="202"/>
      <c r="L71" s="202"/>
      <c r="M71" s="202"/>
      <c r="N71" s="202"/>
      <c r="O71" s="202"/>
      <c r="P71" s="202"/>
      <c r="Q71" s="203"/>
      <c r="R71" s="202"/>
      <c r="S71" s="202"/>
      <c r="T71" s="202"/>
      <c r="U71" s="202"/>
      <c r="V71" s="202"/>
      <c r="W71" s="202"/>
      <c r="X71" s="202"/>
      <c r="Y71" s="202"/>
      <c r="Z71" s="39"/>
      <c r="AB71" s="34"/>
      <c r="AC71" s="34"/>
    </row>
    <row r="72" spans="1:29" ht="20.100000000000001" customHeight="1" x14ac:dyDescent="0.15">
      <c r="A72" s="18"/>
      <c r="B72" s="18"/>
      <c r="C72" s="35"/>
      <c r="D72" s="36"/>
      <c r="E72" s="34"/>
      <c r="F72" s="34"/>
      <c r="G72" s="34"/>
      <c r="H72" s="34"/>
      <c r="I72" s="37"/>
      <c r="J72" s="40" t="s">
        <v>43</v>
      </c>
      <c r="K72" s="38"/>
      <c r="L72" s="38"/>
      <c r="M72" s="38"/>
      <c r="N72" s="38"/>
      <c r="O72" s="38"/>
      <c r="P72" s="38"/>
      <c r="Q72" s="38"/>
      <c r="R72" s="38"/>
      <c r="S72" s="38"/>
      <c r="T72" s="38"/>
      <c r="U72" s="38"/>
      <c r="V72" s="38"/>
      <c r="W72" s="38"/>
      <c r="X72" s="38"/>
      <c r="Y72" s="38"/>
      <c r="Z72" s="39"/>
      <c r="AB72" s="34"/>
      <c r="AC72" s="34"/>
    </row>
    <row r="73" spans="1:29" ht="20.100000000000001" customHeight="1" x14ac:dyDescent="0.15">
      <c r="A73" s="18">
        <f>IFERROR(IF(OR(AND($I63="する",TRIM($I73)=""),AND($I63="しない",NOT(ISBLANK($I73)))),1001,0),3)</f>
        <v>0</v>
      </c>
      <c r="B73" s="18"/>
      <c r="C73" s="35"/>
      <c r="D73" s="36">
        <v>4</v>
      </c>
      <c r="E73" s="14" t="s">
        <v>44</v>
      </c>
      <c r="I73" s="132"/>
      <c r="J73" s="132"/>
      <c r="K73" s="132"/>
      <c r="L73" s="132"/>
      <c r="M73" s="132"/>
      <c r="N73" s="132"/>
      <c r="O73" s="132"/>
      <c r="P73" s="132"/>
      <c r="Q73" s="201"/>
      <c r="R73" s="132"/>
      <c r="S73" s="132"/>
      <c r="T73" s="132"/>
      <c r="U73" s="132"/>
      <c r="V73" s="132"/>
      <c r="W73" s="132"/>
      <c r="X73" s="132"/>
      <c r="Y73" s="132"/>
      <c r="Z73" s="39"/>
      <c r="AB73" s="34"/>
      <c r="AC73" s="34"/>
    </row>
    <row r="74" spans="1:29" ht="30" customHeight="1" x14ac:dyDescent="0.15">
      <c r="A74" s="18"/>
      <c r="B74" s="18"/>
      <c r="C74" s="41"/>
      <c r="D74" s="34"/>
      <c r="I74" s="37"/>
      <c r="J74" s="161" t="s">
        <v>403</v>
      </c>
      <c r="K74" s="161"/>
      <c r="L74" s="161"/>
      <c r="M74" s="161"/>
      <c r="N74" s="161"/>
      <c r="O74" s="161"/>
      <c r="P74" s="161"/>
      <c r="Q74" s="161"/>
      <c r="R74" s="161"/>
      <c r="S74" s="161"/>
      <c r="T74" s="161"/>
      <c r="U74" s="161"/>
      <c r="V74" s="161"/>
      <c r="W74" s="161"/>
      <c r="X74" s="161"/>
      <c r="Y74" s="161"/>
      <c r="Z74" s="39"/>
      <c r="AB74" s="34"/>
      <c r="AC74" s="34"/>
    </row>
    <row r="75" spans="1:29" ht="20.100000000000001" customHeight="1" x14ac:dyDescent="0.15">
      <c r="A75" s="18">
        <f>IFERROR(IF(OR(AND($I63="する",TRIM($I75)=""),AND($I63="しない",NOT(ISBLANK($I75)))),1001,0),3)</f>
        <v>0</v>
      </c>
      <c r="B75" s="18"/>
      <c r="C75" s="35"/>
      <c r="D75" s="36">
        <v>5</v>
      </c>
      <c r="E75" s="14" t="s">
        <v>45</v>
      </c>
      <c r="I75" s="132"/>
      <c r="J75" s="132"/>
      <c r="K75" s="132"/>
      <c r="L75" s="132"/>
      <c r="M75" s="132"/>
      <c r="N75" s="132"/>
      <c r="O75" s="132"/>
      <c r="P75" s="132"/>
      <c r="Q75" s="132"/>
      <c r="R75" s="132"/>
      <c r="S75" s="132"/>
      <c r="T75" s="132"/>
      <c r="U75" s="132"/>
      <c r="V75" s="132"/>
      <c r="W75" s="132"/>
      <c r="X75" s="132"/>
      <c r="Y75" s="132"/>
      <c r="Z75" s="39"/>
      <c r="AB75" s="34"/>
      <c r="AC75" s="34"/>
    </row>
    <row r="76" spans="1:29" ht="30" customHeight="1" x14ac:dyDescent="0.15">
      <c r="A76" s="18"/>
      <c r="B76" s="18"/>
      <c r="C76" s="41"/>
      <c r="D76" s="34"/>
      <c r="E76" s="34"/>
      <c r="F76" s="34"/>
      <c r="G76" s="34"/>
      <c r="H76" s="34"/>
      <c r="I76" s="37"/>
      <c r="J76" s="161" t="s">
        <v>402</v>
      </c>
      <c r="K76" s="161"/>
      <c r="L76" s="161"/>
      <c r="M76" s="161"/>
      <c r="N76" s="161"/>
      <c r="O76" s="161"/>
      <c r="P76" s="161"/>
      <c r="Q76" s="161"/>
      <c r="R76" s="161"/>
      <c r="S76" s="161"/>
      <c r="T76" s="161"/>
      <c r="U76" s="161"/>
      <c r="V76" s="161"/>
      <c r="W76" s="161"/>
      <c r="X76" s="161"/>
      <c r="Y76" s="161"/>
      <c r="Z76" s="39"/>
      <c r="AB76" s="34"/>
      <c r="AC76" s="34"/>
    </row>
    <row r="77" spans="1:29" ht="20.100000000000001" customHeight="1" x14ac:dyDescent="0.15">
      <c r="A77" s="18">
        <f>IFERROR(IF(OR(AND($I63="する",TRIM($I77)=""),AND($I63="しない",NOT(ISBLANK($I77)))),1001,0),3)</f>
        <v>0</v>
      </c>
      <c r="B77" s="18"/>
      <c r="C77" s="35"/>
      <c r="D77" s="36">
        <v>6</v>
      </c>
      <c r="E77" s="14" t="s">
        <v>62</v>
      </c>
      <c r="I77" s="132"/>
      <c r="J77" s="132"/>
      <c r="K77" s="132"/>
      <c r="L77" s="132"/>
      <c r="M77" s="132"/>
      <c r="N77" s="132"/>
      <c r="O77" s="132"/>
      <c r="P77" s="132"/>
      <c r="Q77" s="132"/>
      <c r="R77" s="132"/>
      <c r="S77" s="132"/>
      <c r="T77" s="132"/>
      <c r="U77" s="132"/>
      <c r="V77" s="132"/>
      <c r="W77" s="132"/>
      <c r="X77" s="132"/>
      <c r="Y77" s="132"/>
      <c r="Z77" s="39"/>
      <c r="AB77" s="34"/>
      <c r="AC77" s="34"/>
    </row>
    <row r="78" spans="1:29" ht="20.100000000000001" customHeight="1" x14ac:dyDescent="0.15">
      <c r="A78" s="18"/>
      <c r="B78" s="18"/>
      <c r="C78" s="41"/>
      <c r="D78" s="34"/>
      <c r="E78" s="34"/>
      <c r="F78" s="34"/>
      <c r="G78" s="34"/>
      <c r="H78" s="34"/>
      <c r="I78" s="37"/>
      <c r="J78" s="50" t="s">
        <v>63</v>
      </c>
      <c r="K78" s="38"/>
      <c r="L78" s="38"/>
      <c r="M78" s="38"/>
      <c r="N78" s="38"/>
      <c r="O78" s="38"/>
      <c r="P78" s="38"/>
      <c r="Q78" s="38"/>
      <c r="R78" s="38"/>
      <c r="S78" s="38"/>
      <c r="T78" s="38"/>
      <c r="U78" s="38"/>
      <c r="V78" s="38"/>
      <c r="W78" s="38"/>
      <c r="X78" s="38"/>
      <c r="Y78" s="38"/>
      <c r="Z78" s="39"/>
      <c r="AB78" s="34"/>
      <c r="AC78" s="34"/>
    </row>
    <row r="79" spans="1:29" ht="20.100000000000001" customHeight="1" x14ac:dyDescent="0.15">
      <c r="A79" s="18">
        <f>IFERROR(IF(OR(AND($I63="する",OR(TRIM($I79)="", NOT(OR(IFERROR(SEARCH(" ",$I79),0)&gt;0, IFERROR(SEARCH("　",$I79),0)&gt;0)))),AND($I63="しない",NOT(ISBLANK($I79)))),1001,0),3)</f>
        <v>0</v>
      </c>
      <c r="B79" s="18"/>
      <c r="C79" s="35"/>
      <c r="D79" s="36">
        <v>7</v>
      </c>
      <c r="E79" s="14" t="s">
        <v>64</v>
      </c>
      <c r="I79" s="132"/>
      <c r="J79" s="132"/>
      <c r="K79" s="132"/>
      <c r="L79" s="132"/>
      <c r="M79" s="132"/>
      <c r="N79" s="132"/>
      <c r="O79" s="132"/>
      <c r="P79" s="132"/>
      <c r="Q79" s="132"/>
      <c r="R79" s="132"/>
      <c r="S79" s="132"/>
      <c r="T79" s="132"/>
      <c r="U79" s="132"/>
      <c r="V79" s="132"/>
      <c r="W79" s="132"/>
      <c r="X79" s="132"/>
      <c r="Y79" s="132"/>
      <c r="Z79" s="39"/>
      <c r="AB79" s="34"/>
      <c r="AC79" s="34"/>
    </row>
    <row r="80" spans="1:29" ht="20.100000000000001" customHeight="1" x14ac:dyDescent="0.15">
      <c r="A80" s="18"/>
      <c r="B80" s="18"/>
      <c r="C80" s="41"/>
      <c r="D80" s="34"/>
      <c r="E80" s="61" t="s">
        <v>65</v>
      </c>
      <c r="F80" s="34"/>
      <c r="G80" s="34"/>
      <c r="H80" s="34"/>
      <c r="I80" s="44"/>
      <c r="J80" s="40" t="s">
        <v>49</v>
      </c>
      <c r="K80" s="40"/>
      <c r="L80" s="40"/>
      <c r="M80" s="40"/>
      <c r="N80" s="40"/>
      <c r="O80" s="40"/>
      <c r="P80" s="40"/>
      <c r="Q80" s="40"/>
      <c r="R80" s="40"/>
      <c r="S80" s="40"/>
      <c r="T80" s="40"/>
      <c r="U80" s="40"/>
      <c r="V80" s="40"/>
      <c r="W80" s="40"/>
      <c r="X80" s="40"/>
      <c r="Y80" s="40"/>
      <c r="Z80" s="39"/>
      <c r="AB80" s="34"/>
      <c r="AC80" s="34"/>
    </row>
    <row r="81" spans="1:29" ht="20.100000000000001" customHeight="1" x14ac:dyDescent="0.15">
      <c r="A81" s="18">
        <f>IFERROR(IF(OR(AND($I63="する",OR(TRIM($I81)="", NOT(OR(IFERROR(SEARCH(" ",$I81),0)&gt;0, IFERROR(SEARCH("　",$I81),0)&gt;0)))),AND($I63="しない",NOT(ISBLANK($I81)))),1001,0),3)</f>
        <v>0</v>
      </c>
      <c r="B81" s="18"/>
      <c r="C81" s="35"/>
      <c r="D81" s="36">
        <v>8</v>
      </c>
      <c r="E81" s="14" t="s">
        <v>64</v>
      </c>
      <c r="I81" s="132"/>
      <c r="J81" s="132"/>
      <c r="K81" s="132"/>
      <c r="L81" s="132"/>
      <c r="M81" s="132"/>
      <c r="N81" s="132"/>
      <c r="O81" s="132"/>
      <c r="P81" s="132"/>
      <c r="Q81" s="132"/>
      <c r="R81" s="132"/>
      <c r="S81" s="132"/>
      <c r="T81" s="132"/>
      <c r="U81" s="132"/>
      <c r="V81" s="132"/>
      <c r="W81" s="132"/>
      <c r="X81" s="132"/>
      <c r="Y81" s="132"/>
      <c r="Z81" s="39"/>
      <c r="AB81" s="34"/>
      <c r="AC81" s="34"/>
    </row>
    <row r="82" spans="1:29" ht="20.100000000000001" customHeight="1" x14ac:dyDescent="0.15">
      <c r="A82" s="18"/>
      <c r="B82" s="18"/>
      <c r="C82" s="41"/>
      <c r="D82" s="34"/>
      <c r="E82" s="34"/>
      <c r="F82" s="34"/>
      <c r="G82" s="34"/>
      <c r="H82" s="34"/>
      <c r="I82" s="44"/>
      <c r="J82" s="40" t="s">
        <v>51</v>
      </c>
      <c r="K82" s="40"/>
      <c r="L82" s="40"/>
      <c r="M82" s="40"/>
      <c r="N82" s="40"/>
      <c r="O82" s="40"/>
      <c r="P82" s="40"/>
      <c r="Q82" s="40"/>
      <c r="R82" s="40"/>
      <c r="S82" s="40"/>
      <c r="T82" s="40"/>
      <c r="U82" s="40"/>
      <c r="V82" s="40"/>
      <c r="W82" s="40"/>
      <c r="X82" s="40"/>
      <c r="Y82" s="40"/>
      <c r="Z82" s="39"/>
      <c r="AB82" s="34"/>
      <c r="AC82" s="34"/>
    </row>
    <row r="83" spans="1:29" ht="20.100000000000001" customHeight="1" x14ac:dyDescent="0.15">
      <c r="A83" s="18">
        <f>IFERROR(IF(OR(AND($I63="する",NOT(AND(TRIM($I83)&lt;&gt;"",ISNUMBER(VALUE(SUBSTITUTE($I83,"-",""))),IFERROR(SEARCH("-",$I83),0)&gt;0))), AND($I63="しない",NOT(ISBLANK($I83)))),1001,0),3)</f>
        <v>0</v>
      </c>
      <c r="B83" s="18"/>
      <c r="C83" s="35"/>
      <c r="D83" s="36">
        <v>9</v>
      </c>
      <c r="E83" s="14" t="s">
        <v>52</v>
      </c>
      <c r="I83" s="132"/>
      <c r="J83" s="132"/>
      <c r="K83" s="132"/>
      <c r="L83" s="132"/>
      <c r="M83" s="132"/>
      <c r="O83" s="45" t="s">
        <v>53</v>
      </c>
      <c r="P83" s="1"/>
      <c r="Q83" s="14" t="s">
        <v>54</v>
      </c>
      <c r="Y83" s="38"/>
      <c r="Z83" s="39"/>
      <c r="AB83" s="34"/>
      <c r="AC83" s="34"/>
    </row>
    <row r="84" spans="1:29" ht="20.100000000000001" customHeight="1" x14ac:dyDescent="0.15">
      <c r="A84" s="18">
        <f>IFERROR(IF(AND($I63="しない",NOT(ISBLANK($P83))),1001,0),3)</f>
        <v>0</v>
      </c>
      <c r="B84" s="18"/>
      <c r="C84" s="41"/>
      <c r="D84" s="34"/>
      <c r="E84" s="34"/>
      <c r="F84" s="34"/>
      <c r="G84" s="34"/>
      <c r="H84" s="34"/>
      <c r="I84" s="37"/>
      <c r="J84" s="40" t="s">
        <v>55</v>
      </c>
      <c r="K84" s="38"/>
      <c r="L84" s="38"/>
      <c r="M84" s="38"/>
      <c r="N84" s="38"/>
      <c r="O84" s="38"/>
      <c r="P84" s="38"/>
      <c r="Q84" s="38"/>
      <c r="R84" s="38"/>
      <c r="S84" s="38"/>
      <c r="T84" s="38"/>
      <c r="U84" s="38"/>
      <c r="V84" s="38"/>
      <c r="W84" s="38"/>
      <c r="X84" s="38"/>
      <c r="Y84" s="38"/>
      <c r="Z84" s="39"/>
      <c r="AB84" s="34"/>
      <c r="AC84" s="34"/>
    </row>
    <row r="85" spans="1:29" ht="20.100000000000001" customHeight="1" x14ac:dyDescent="0.15">
      <c r="A85" s="18">
        <f>IFERROR(IF(OR(AND($I63="する",AND(TRIM($I85)&lt;&gt;"",NOT(AND(ISNUMBER(VALUE(SUBSTITUTE($I85,"-",""))),IFERROR(SEARCH("-",$I85),0)&gt;0)))), AND($I63="しない",NOT(ISBLANK($I85)))),1001,0),3)</f>
        <v>0</v>
      </c>
      <c r="B85" s="18"/>
      <c r="C85" s="35"/>
      <c r="D85" s="36">
        <v>10</v>
      </c>
      <c r="E85" s="14" t="s">
        <v>56</v>
      </c>
      <c r="I85" s="132"/>
      <c r="J85" s="132"/>
      <c r="K85" s="132"/>
      <c r="L85" s="132"/>
      <c r="M85" s="132"/>
      <c r="N85" s="38"/>
      <c r="O85" s="38"/>
      <c r="P85" s="38"/>
      <c r="Q85" s="38"/>
      <c r="R85" s="38"/>
      <c r="S85" s="38"/>
      <c r="T85" s="38"/>
      <c r="U85" s="38"/>
      <c r="V85" s="38"/>
      <c r="W85" s="38"/>
      <c r="X85" s="38"/>
      <c r="Y85" s="38"/>
      <c r="Z85" s="39"/>
      <c r="AB85" s="34"/>
      <c r="AC85" s="34"/>
    </row>
    <row r="86" spans="1:29" ht="20.100000000000001" customHeight="1" x14ac:dyDescent="0.15">
      <c r="A86" s="18"/>
      <c r="B86" s="18"/>
      <c r="C86" s="41"/>
      <c r="D86" s="34"/>
      <c r="E86" s="34"/>
      <c r="F86" s="34"/>
      <c r="G86" s="34"/>
      <c r="H86" s="34"/>
      <c r="I86" s="37"/>
      <c r="J86" s="40" t="s">
        <v>55</v>
      </c>
      <c r="K86" s="38"/>
      <c r="L86" s="38"/>
      <c r="M86" s="38"/>
      <c r="N86" s="38"/>
      <c r="O86" s="38"/>
      <c r="P86" s="38"/>
      <c r="Q86" s="38"/>
      <c r="R86" s="38"/>
      <c r="S86" s="38"/>
      <c r="T86" s="38"/>
      <c r="U86" s="38"/>
      <c r="V86" s="38"/>
      <c r="W86" s="38"/>
      <c r="X86" s="38"/>
      <c r="Y86" s="38"/>
      <c r="Z86" s="39"/>
      <c r="AB86" s="34"/>
      <c r="AC86" s="34"/>
    </row>
    <row r="87" spans="1:29" ht="20.100000000000001" customHeight="1" x14ac:dyDescent="0.15">
      <c r="A87" s="18">
        <f>IFERROR(IF(OR(AND($I63="する",AND(TRIM($I87)&lt;&gt;"",NOT(IFERROR(SEARCH("@",$I87),0)&gt;0))),AND($I63="しない",NOT(ISBLANK($I87)))),1001,0),3)</f>
        <v>0</v>
      </c>
      <c r="B87" s="18"/>
      <c r="C87" s="41"/>
      <c r="D87" s="36">
        <v>11</v>
      </c>
      <c r="E87" s="14" t="s">
        <v>57</v>
      </c>
      <c r="I87" s="132"/>
      <c r="J87" s="132"/>
      <c r="K87" s="132"/>
      <c r="L87" s="132"/>
      <c r="M87" s="132"/>
      <c r="N87" s="132"/>
      <c r="O87" s="132"/>
      <c r="P87" s="132"/>
      <c r="Q87" s="133"/>
      <c r="R87" s="132"/>
      <c r="S87" s="132"/>
      <c r="T87" s="132"/>
      <c r="U87" s="132"/>
      <c r="V87" s="132"/>
      <c r="W87" s="132"/>
      <c r="X87" s="132"/>
      <c r="Y87" s="132"/>
      <c r="Z87" s="39"/>
      <c r="AB87" s="34"/>
      <c r="AC87" s="34"/>
    </row>
    <row r="88" spans="1:29" ht="20.100000000000001" customHeight="1" x14ac:dyDescent="0.15">
      <c r="A88" s="18"/>
      <c r="B88" s="18"/>
      <c r="C88" s="41"/>
      <c r="D88" s="36"/>
      <c r="I88" s="37"/>
      <c r="J88" s="46" t="s">
        <v>99</v>
      </c>
      <c r="K88" s="62"/>
      <c r="L88" s="38"/>
      <c r="M88" s="38"/>
      <c r="N88" s="38"/>
      <c r="O88" s="38"/>
      <c r="P88" s="38"/>
      <c r="Q88" s="63"/>
      <c r="R88" s="38"/>
      <c r="S88" s="38"/>
      <c r="T88" s="38"/>
      <c r="U88" s="38"/>
      <c r="V88" s="38"/>
      <c r="W88" s="38"/>
      <c r="X88" s="38"/>
      <c r="Y88" s="38"/>
      <c r="Z88" s="34"/>
      <c r="AA88" s="49"/>
      <c r="AB88" s="34"/>
      <c r="AC88" s="34"/>
    </row>
    <row r="89" spans="1:29" ht="20.100000000000001" customHeight="1" x14ac:dyDescent="0.15">
      <c r="A89" s="18"/>
      <c r="B89" s="18"/>
      <c r="C89" s="52"/>
      <c r="D89" s="53"/>
      <c r="E89" s="53"/>
      <c r="F89" s="53"/>
      <c r="G89" s="53"/>
      <c r="H89" s="53"/>
      <c r="I89" s="64"/>
      <c r="J89" s="65"/>
      <c r="K89" s="66"/>
      <c r="L89" s="65"/>
      <c r="M89" s="65"/>
      <c r="N89" s="65"/>
      <c r="O89" s="65"/>
      <c r="P89" s="65"/>
      <c r="Q89" s="67"/>
      <c r="R89" s="65"/>
      <c r="S89" s="65"/>
      <c r="T89" s="65"/>
      <c r="U89" s="65"/>
      <c r="V89" s="65"/>
      <c r="W89" s="65"/>
      <c r="X89" s="65"/>
      <c r="Y89" s="65"/>
      <c r="Z89" s="53"/>
      <c r="AA89" s="49"/>
      <c r="AB89" s="34"/>
      <c r="AC89" s="34"/>
    </row>
    <row r="90" spans="1:29" ht="20.100000000000001" customHeight="1" x14ac:dyDescent="0.15">
      <c r="A90" s="18"/>
      <c r="B90" s="18"/>
      <c r="C90" s="34"/>
      <c r="D90" s="34"/>
      <c r="E90" s="34"/>
      <c r="F90" s="34"/>
      <c r="G90" s="34"/>
      <c r="H90" s="34"/>
      <c r="I90" s="57"/>
      <c r="J90" s="34"/>
      <c r="K90" s="68"/>
      <c r="L90" s="34"/>
      <c r="M90" s="34"/>
      <c r="N90" s="34"/>
      <c r="O90" s="34"/>
      <c r="P90" s="34"/>
      <c r="Q90" s="34"/>
      <c r="R90" s="34"/>
      <c r="S90" s="34"/>
      <c r="T90" s="34"/>
      <c r="U90" s="34"/>
      <c r="V90" s="34"/>
      <c r="W90" s="34"/>
      <c r="X90" s="34"/>
      <c r="Y90" s="34"/>
      <c r="Z90" s="34"/>
      <c r="AB90" s="34"/>
      <c r="AC90" s="34"/>
    </row>
    <row r="91" spans="1:29" ht="15.75" hidden="1" customHeight="1" x14ac:dyDescent="0.15">
      <c r="A91" s="18"/>
      <c r="B91" s="18"/>
      <c r="C91" s="34"/>
      <c r="D91" s="34"/>
      <c r="E91" s="34"/>
      <c r="F91" s="34"/>
      <c r="G91" s="34"/>
      <c r="H91" s="34"/>
      <c r="I91" s="57"/>
      <c r="J91" s="34"/>
      <c r="K91" s="68"/>
      <c r="L91" s="34"/>
      <c r="M91" s="34"/>
      <c r="N91" s="34"/>
      <c r="O91" s="34"/>
      <c r="P91" s="34"/>
      <c r="Q91" s="34"/>
      <c r="R91" s="34"/>
      <c r="S91" s="34"/>
      <c r="T91" s="34"/>
      <c r="U91" s="34"/>
      <c r="V91" s="34"/>
      <c r="W91" s="34"/>
      <c r="X91" s="34"/>
      <c r="Y91" s="34"/>
      <c r="Z91" s="34"/>
      <c r="AB91" s="34"/>
      <c r="AC91" s="34"/>
    </row>
    <row r="92" spans="1:29" ht="15.75" hidden="1" customHeight="1" x14ac:dyDescent="0.15">
      <c r="A92" s="18"/>
      <c r="B92" s="18"/>
      <c r="C92" s="34"/>
      <c r="D92" s="34"/>
      <c r="E92" s="34"/>
      <c r="F92" s="34"/>
      <c r="G92" s="34"/>
      <c r="H92" s="34"/>
      <c r="I92" s="57"/>
      <c r="J92" s="34"/>
      <c r="K92" s="68"/>
      <c r="L92" s="34"/>
      <c r="M92" s="34"/>
      <c r="N92" s="34"/>
      <c r="O92" s="34"/>
      <c r="P92" s="34"/>
      <c r="Q92" s="34"/>
      <c r="R92" s="34"/>
      <c r="S92" s="34"/>
      <c r="T92" s="34"/>
      <c r="U92" s="34"/>
      <c r="V92" s="34"/>
      <c r="W92" s="34"/>
      <c r="X92" s="34"/>
      <c r="Y92" s="34"/>
      <c r="Z92" s="34"/>
      <c r="AB92" s="34"/>
      <c r="AC92" s="34"/>
    </row>
    <row r="93" spans="1:29" ht="15.75" hidden="1" customHeight="1" x14ac:dyDescent="0.15">
      <c r="A93" s="18"/>
      <c r="B93" s="18"/>
      <c r="C93" s="34"/>
      <c r="D93" s="34"/>
      <c r="E93" s="34"/>
      <c r="F93" s="34"/>
      <c r="G93" s="34"/>
      <c r="H93" s="34"/>
      <c r="I93" s="57"/>
      <c r="J93" s="34"/>
      <c r="K93" s="68"/>
      <c r="L93" s="34"/>
      <c r="M93" s="34"/>
      <c r="N93" s="34"/>
      <c r="O93" s="34"/>
      <c r="P93" s="34"/>
      <c r="Q93" s="34"/>
      <c r="R93" s="34"/>
      <c r="S93" s="34"/>
      <c r="T93" s="34"/>
      <c r="U93" s="34"/>
      <c r="V93" s="34"/>
      <c r="W93" s="34"/>
      <c r="X93" s="34"/>
      <c r="Y93" s="34"/>
      <c r="Z93" s="34"/>
      <c r="AB93" s="34"/>
      <c r="AC93" s="34"/>
    </row>
    <row r="94" spans="1:29" ht="15.75" hidden="1" customHeight="1" x14ac:dyDescent="0.15">
      <c r="A94" s="18"/>
      <c r="B94" s="18"/>
      <c r="C94" s="34"/>
      <c r="D94" s="34"/>
      <c r="E94" s="34"/>
      <c r="F94" s="34"/>
      <c r="G94" s="34"/>
      <c r="H94" s="34"/>
      <c r="I94" s="57"/>
      <c r="J94" s="34"/>
      <c r="K94" s="68"/>
      <c r="L94" s="34"/>
      <c r="M94" s="34"/>
      <c r="N94" s="34"/>
      <c r="O94" s="34"/>
      <c r="P94" s="34"/>
      <c r="Q94" s="34"/>
      <c r="R94" s="34"/>
      <c r="S94" s="34"/>
      <c r="T94" s="34"/>
      <c r="U94" s="34"/>
      <c r="V94" s="34"/>
      <c r="W94" s="34"/>
      <c r="X94" s="34"/>
      <c r="Y94" s="34"/>
      <c r="Z94" s="34"/>
      <c r="AB94" s="34"/>
      <c r="AC94" s="34"/>
    </row>
    <row r="95" spans="1:29" ht="15.75" hidden="1" customHeight="1" x14ac:dyDescent="0.15">
      <c r="A95" s="18"/>
      <c r="B95" s="18"/>
      <c r="C95" s="34"/>
      <c r="D95" s="34"/>
      <c r="E95" s="34"/>
      <c r="F95" s="34"/>
      <c r="G95" s="34"/>
      <c r="H95" s="34"/>
      <c r="I95" s="57"/>
      <c r="J95" s="34"/>
      <c r="K95" s="68"/>
      <c r="L95" s="34"/>
      <c r="M95" s="34"/>
      <c r="N95" s="34"/>
      <c r="O95" s="34"/>
      <c r="P95" s="34"/>
      <c r="Q95" s="34"/>
      <c r="R95" s="34"/>
      <c r="S95" s="34"/>
      <c r="T95" s="34"/>
      <c r="U95" s="34"/>
      <c r="V95" s="34"/>
      <c r="W95" s="34"/>
      <c r="X95" s="34"/>
      <c r="Y95" s="34"/>
      <c r="Z95" s="34"/>
      <c r="AB95" s="34"/>
      <c r="AC95" s="34"/>
    </row>
    <row r="96" spans="1:29" ht="15.75" hidden="1" customHeight="1" x14ac:dyDescent="0.15">
      <c r="A96" s="18"/>
      <c r="B96" s="18"/>
      <c r="C96" s="34"/>
      <c r="D96" s="34"/>
      <c r="E96" s="34"/>
      <c r="F96" s="34"/>
      <c r="G96" s="34"/>
      <c r="H96" s="34"/>
      <c r="I96" s="57"/>
      <c r="J96" s="34"/>
      <c r="K96" s="68"/>
      <c r="L96" s="34"/>
      <c r="M96" s="34"/>
      <c r="N96" s="34"/>
      <c r="O96" s="34"/>
      <c r="P96" s="34"/>
      <c r="Q96" s="34"/>
      <c r="R96" s="34"/>
      <c r="S96" s="34"/>
      <c r="T96" s="34"/>
      <c r="U96" s="34"/>
      <c r="V96" s="34"/>
      <c r="W96" s="34"/>
      <c r="X96" s="34"/>
      <c r="Y96" s="34"/>
      <c r="Z96" s="34"/>
      <c r="AB96" s="34"/>
      <c r="AC96" s="34"/>
    </row>
    <row r="97" spans="1:28" ht="15.75" hidden="1" customHeight="1" x14ac:dyDescent="0.15">
      <c r="A97" s="18"/>
      <c r="B97" s="18"/>
      <c r="C97" s="34"/>
      <c r="D97" s="34"/>
      <c r="E97" s="34"/>
      <c r="F97" s="34"/>
      <c r="G97" s="34"/>
      <c r="H97" s="34"/>
      <c r="I97" s="57"/>
      <c r="J97" s="34"/>
      <c r="K97" s="68"/>
      <c r="L97" s="34"/>
      <c r="M97" s="34"/>
      <c r="N97" s="34"/>
      <c r="O97" s="34"/>
      <c r="P97" s="34"/>
      <c r="Q97" s="34"/>
      <c r="R97" s="34"/>
      <c r="S97" s="34"/>
      <c r="T97" s="34"/>
      <c r="U97" s="34"/>
      <c r="V97" s="34"/>
      <c r="W97" s="34"/>
      <c r="X97" s="34"/>
      <c r="Y97" s="34"/>
      <c r="Z97" s="34"/>
      <c r="AB97" s="34"/>
    </row>
    <row r="98" spans="1:28" ht="15.75" hidden="1" customHeight="1" x14ac:dyDescent="0.15">
      <c r="A98" s="18"/>
      <c r="B98" s="18"/>
      <c r="C98" s="34"/>
      <c r="D98" s="34"/>
      <c r="E98" s="34"/>
      <c r="F98" s="34"/>
      <c r="G98" s="34"/>
      <c r="H98" s="34"/>
      <c r="I98" s="57"/>
      <c r="J98" s="34"/>
      <c r="K98" s="68"/>
      <c r="L98" s="34"/>
      <c r="M98" s="34"/>
      <c r="N98" s="34"/>
      <c r="O98" s="34"/>
      <c r="P98" s="34"/>
      <c r="Q98" s="34"/>
      <c r="R98" s="34"/>
      <c r="S98" s="34"/>
      <c r="T98" s="34"/>
      <c r="U98" s="34"/>
      <c r="V98" s="34"/>
      <c r="W98" s="34"/>
      <c r="X98" s="34"/>
      <c r="Y98" s="34"/>
      <c r="Z98" s="34"/>
      <c r="AB98" s="34"/>
    </row>
    <row r="99" spans="1:28" ht="15.75" hidden="1" customHeight="1" x14ac:dyDescent="0.15">
      <c r="A99" s="18"/>
      <c r="B99" s="18"/>
      <c r="C99" s="34"/>
      <c r="D99" s="34"/>
      <c r="E99" s="34"/>
      <c r="F99" s="34"/>
      <c r="G99" s="34"/>
      <c r="H99" s="34"/>
      <c r="I99" s="57"/>
      <c r="J99" s="34"/>
      <c r="K99" s="68"/>
      <c r="L99" s="34"/>
      <c r="M99" s="34"/>
      <c r="N99" s="34"/>
      <c r="O99" s="34"/>
      <c r="P99" s="34"/>
      <c r="Q99" s="34"/>
      <c r="R99" s="34"/>
      <c r="S99" s="34"/>
      <c r="T99" s="34"/>
      <c r="U99" s="34"/>
      <c r="V99" s="34"/>
      <c r="W99" s="34"/>
      <c r="X99" s="34"/>
      <c r="Y99" s="34"/>
      <c r="Z99" s="34"/>
      <c r="AB99" s="34"/>
    </row>
    <row r="100" spans="1:28" ht="15.75" hidden="1" customHeight="1" x14ac:dyDescent="0.15">
      <c r="A100" s="18"/>
      <c r="B100" s="18"/>
      <c r="C100" s="34"/>
      <c r="D100" s="34"/>
      <c r="E100" s="34"/>
      <c r="F100" s="34"/>
      <c r="G100" s="34"/>
      <c r="H100" s="34"/>
      <c r="I100" s="57"/>
      <c r="J100" s="34"/>
      <c r="K100" s="68"/>
      <c r="L100" s="34"/>
      <c r="M100" s="34"/>
      <c r="N100" s="34"/>
      <c r="O100" s="34"/>
      <c r="P100" s="34"/>
      <c r="Q100" s="34"/>
      <c r="R100" s="34"/>
      <c r="S100" s="34"/>
      <c r="T100" s="34"/>
      <c r="U100" s="34"/>
      <c r="V100" s="34"/>
      <c r="W100" s="34"/>
      <c r="X100" s="34"/>
      <c r="Y100" s="34"/>
      <c r="Z100" s="34"/>
      <c r="AB100" s="34"/>
    </row>
    <row r="101" spans="1:28" ht="15.75" hidden="1" customHeight="1" x14ac:dyDescent="0.15">
      <c r="A101" s="18"/>
      <c r="B101" s="18"/>
      <c r="C101" s="34"/>
      <c r="D101" s="34"/>
      <c r="E101" s="34"/>
      <c r="F101" s="34"/>
      <c r="G101" s="34"/>
      <c r="H101" s="34"/>
      <c r="I101" s="57"/>
      <c r="J101" s="34"/>
      <c r="K101" s="68"/>
      <c r="L101" s="34"/>
      <c r="M101" s="34"/>
      <c r="N101" s="34"/>
      <c r="O101" s="34"/>
      <c r="P101" s="34"/>
      <c r="Q101" s="34"/>
      <c r="R101" s="34"/>
      <c r="S101" s="34"/>
      <c r="T101" s="34"/>
      <c r="U101" s="34"/>
      <c r="V101" s="34"/>
      <c r="W101" s="34"/>
      <c r="X101" s="34"/>
      <c r="Y101" s="34"/>
      <c r="Z101" s="34"/>
      <c r="AB101" s="34"/>
    </row>
    <row r="102" spans="1:28" ht="15.75" hidden="1" customHeight="1" x14ac:dyDescent="0.15">
      <c r="A102" s="18"/>
      <c r="B102" s="18"/>
      <c r="C102" s="34"/>
      <c r="D102" s="34"/>
      <c r="E102" s="34"/>
      <c r="F102" s="34"/>
      <c r="G102" s="34"/>
      <c r="H102" s="34"/>
      <c r="I102" s="57"/>
      <c r="J102" s="34"/>
      <c r="K102" s="68"/>
      <c r="L102" s="34"/>
      <c r="M102" s="34"/>
      <c r="N102" s="34"/>
      <c r="O102" s="34"/>
      <c r="P102" s="34"/>
      <c r="Q102" s="34"/>
      <c r="R102" s="34"/>
      <c r="S102" s="34"/>
      <c r="T102" s="34"/>
      <c r="U102" s="34"/>
      <c r="V102" s="34"/>
      <c r="W102" s="34"/>
      <c r="X102" s="34"/>
      <c r="Y102" s="34"/>
      <c r="Z102" s="34"/>
      <c r="AB102" s="34"/>
    </row>
    <row r="103" spans="1:28" ht="15.75" hidden="1" customHeight="1" x14ac:dyDescent="0.15">
      <c r="A103" s="18"/>
      <c r="B103" s="18"/>
      <c r="C103" s="34"/>
      <c r="D103" s="34"/>
      <c r="E103" s="34"/>
      <c r="F103" s="34"/>
      <c r="G103" s="34"/>
      <c r="H103" s="34"/>
      <c r="I103" s="57"/>
      <c r="J103" s="34"/>
      <c r="K103" s="68"/>
      <c r="L103" s="34"/>
      <c r="M103" s="34"/>
      <c r="N103" s="34"/>
      <c r="O103" s="34"/>
      <c r="P103" s="34"/>
      <c r="Q103" s="34"/>
      <c r="R103" s="34"/>
      <c r="S103" s="34"/>
      <c r="T103" s="34"/>
      <c r="U103" s="34"/>
      <c r="V103" s="34"/>
      <c r="W103" s="34"/>
      <c r="X103" s="34"/>
      <c r="Y103" s="34"/>
      <c r="Z103" s="34"/>
      <c r="AB103" s="34"/>
    </row>
    <row r="104" spans="1:28" ht="15.75" hidden="1" customHeight="1" x14ac:dyDescent="0.15">
      <c r="A104" s="18"/>
      <c r="B104" s="18"/>
      <c r="C104" s="34"/>
      <c r="D104" s="34"/>
      <c r="E104" s="34"/>
      <c r="F104" s="34"/>
      <c r="G104" s="34"/>
      <c r="H104" s="34"/>
      <c r="I104" s="57"/>
      <c r="J104" s="34"/>
      <c r="K104" s="68"/>
      <c r="L104" s="34"/>
      <c r="M104" s="34"/>
      <c r="N104" s="34"/>
      <c r="O104" s="34"/>
      <c r="P104" s="34"/>
      <c r="Q104" s="34"/>
      <c r="R104" s="34"/>
      <c r="S104" s="34"/>
      <c r="T104" s="34"/>
      <c r="U104" s="34"/>
      <c r="V104" s="34"/>
      <c r="W104" s="34"/>
      <c r="X104" s="34"/>
      <c r="Y104" s="34"/>
      <c r="Z104" s="34"/>
      <c r="AB104" s="34"/>
    </row>
    <row r="105" spans="1:28" ht="15.75" hidden="1" customHeight="1" x14ac:dyDescent="0.15">
      <c r="A105" s="18"/>
      <c r="B105" s="18"/>
      <c r="C105" s="34"/>
      <c r="D105" s="34"/>
      <c r="E105" s="34"/>
      <c r="F105" s="34"/>
      <c r="G105" s="34"/>
      <c r="H105" s="34"/>
      <c r="I105" s="57"/>
      <c r="J105" s="34"/>
      <c r="K105" s="68"/>
      <c r="L105" s="34"/>
      <c r="M105" s="34"/>
      <c r="N105" s="34"/>
      <c r="O105" s="34"/>
      <c r="P105" s="34"/>
      <c r="Q105" s="34"/>
      <c r="R105" s="34"/>
      <c r="S105" s="34"/>
      <c r="T105" s="34"/>
      <c r="U105" s="34"/>
      <c r="V105" s="34"/>
      <c r="W105" s="34"/>
      <c r="X105" s="34"/>
      <c r="Y105" s="34"/>
      <c r="Z105" s="34"/>
      <c r="AB105" s="34"/>
    </row>
    <row r="106" spans="1:28" ht="15.75" hidden="1" customHeight="1" x14ac:dyDescent="0.15">
      <c r="A106" s="18"/>
      <c r="B106" s="18"/>
      <c r="C106" s="34"/>
      <c r="D106" s="34"/>
      <c r="E106" s="34"/>
      <c r="F106" s="34"/>
      <c r="G106" s="34"/>
      <c r="H106" s="34"/>
      <c r="I106" s="57"/>
      <c r="J106" s="34"/>
      <c r="K106" s="68"/>
      <c r="L106" s="34"/>
      <c r="M106" s="34"/>
      <c r="N106" s="34"/>
      <c r="O106" s="34"/>
      <c r="P106" s="34"/>
      <c r="Q106" s="34"/>
      <c r="R106" s="34"/>
      <c r="S106" s="34"/>
      <c r="T106" s="34"/>
      <c r="U106" s="34"/>
      <c r="V106" s="34"/>
      <c r="W106" s="34"/>
      <c r="X106" s="34"/>
      <c r="Y106" s="34"/>
      <c r="Z106" s="34"/>
      <c r="AB106" s="34"/>
    </row>
    <row r="107" spans="1:28" ht="15.75" hidden="1" customHeight="1" x14ac:dyDescent="0.15">
      <c r="A107" s="18"/>
      <c r="B107" s="18"/>
      <c r="C107" s="34"/>
      <c r="D107" s="34"/>
      <c r="E107" s="34"/>
      <c r="F107" s="34"/>
      <c r="G107" s="34"/>
      <c r="H107" s="34"/>
      <c r="I107" s="57"/>
      <c r="J107" s="34"/>
      <c r="K107" s="68"/>
      <c r="L107" s="34"/>
      <c r="M107" s="34"/>
      <c r="N107" s="34"/>
      <c r="O107" s="34"/>
      <c r="P107" s="34"/>
      <c r="Q107" s="34"/>
      <c r="R107" s="34"/>
      <c r="S107" s="34"/>
      <c r="T107" s="34"/>
      <c r="U107" s="34"/>
      <c r="V107" s="34"/>
      <c r="W107" s="34"/>
      <c r="X107" s="34"/>
      <c r="Y107" s="34"/>
      <c r="Z107" s="34"/>
      <c r="AB107" s="34"/>
    </row>
    <row r="108" spans="1:28" ht="20.100000000000001" customHeight="1" x14ac:dyDescent="0.15">
      <c r="A108" s="18"/>
      <c r="B108" s="18"/>
      <c r="C108" s="34"/>
      <c r="D108" s="34"/>
      <c r="E108" s="34"/>
      <c r="F108" s="34"/>
      <c r="G108" s="34"/>
      <c r="H108" s="34"/>
      <c r="I108" s="57"/>
      <c r="J108" s="34"/>
      <c r="K108" s="68"/>
      <c r="L108" s="34"/>
      <c r="M108" s="34"/>
      <c r="N108" s="34"/>
      <c r="O108" s="34"/>
      <c r="P108" s="34"/>
      <c r="Q108" s="34"/>
      <c r="R108" s="34"/>
      <c r="S108" s="34"/>
      <c r="T108" s="34"/>
      <c r="U108" s="34"/>
      <c r="V108" s="34"/>
      <c r="W108" s="34"/>
      <c r="X108" s="34"/>
      <c r="Y108" s="34"/>
      <c r="Z108" s="34"/>
      <c r="AB108" s="34"/>
    </row>
    <row r="109" spans="1:28" ht="20.100000000000001" customHeight="1" x14ac:dyDescent="0.15">
      <c r="A109" s="18"/>
      <c r="B109" s="18"/>
      <c r="C109" s="185" t="s">
        <v>66</v>
      </c>
      <c r="D109" s="186"/>
      <c r="E109" s="186"/>
      <c r="F109" s="186"/>
      <c r="G109" s="186"/>
      <c r="H109" s="187"/>
      <c r="Q109" s="69"/>
      <c r="AB109" s="34"/>
    </row>
    <row r="110" spans="1:28" ht="15" customHeight="1" x14ac:dyDescent="0.15">
      <c r="A110" s="18"/>
      <c r="B110" s="18"/>
      <c r="C110" s="70"/>
      <c r="D110" s="71"/>
      <c r="E110" s="71"/>
      <c r="F110" s="71"/>
      <c r="G110" s="71"/>
      <c r="H110" s="71"/>
      <c r="I110" s="72"/>
      <c r="J110" s="32"/>
      <c r="K110" s="72"/>
      <c r="L110" s="32"/>
      <c r="M110" s="32"/>
      <c r="N110" s="32"/>
      <c r="O110" s="32"/>
      <c r="P110" s="32"/>
      <c r="Q110" s="73"/>
      <c r="R110" s="32"/>
      <c r="S110" s="32"/>
      <c r="T110" s="32"/>
      <c r="U110" s="32"/>
      <c r="V110" s="32"/>
      <c r="W110" s="32"/>
      <c r="X110" s="32"/>
      <c r="Y110" s="32"/>
      <c r="Z110" s="33"/>
      <c r="AB110" s="34"/>
    </row>
    <row r="111" spans="1:28" ht="30" customHeight="1" x14ac:dyDescent="0.15">
      <c r="A111" s="18"/>
      <c r="B111" s="18"/>
      <c r="C111" s="70"/>
      <c r="D111" s="188" t="s">
        <v>93</v>
      </c>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39"/>
      <c r="AB111" s="34"/>
    </row>
    <row r="112" spans="1:28" ht="20.100000000000001" customHeight="1" x14ac:dyDescent="0.15">
      <c r="A112" s="18"/>
      <c r="B112" s="18"/>
      <c r="C112" s="35"/>
      <c r="D112" s="36">
        <v>1</v>
      </c>
      <c r="E112" s="14" t="s">
        <v>67</v>
      </c>
      <c r="I112" s="132" t="s">
        <v>468</v>
      </c>
      <c r="J112" s="132"/>
      <c r="K112" s="132"/>
      <c r="L112" s="132"/>
      <c r="M112" s="132"/>
      <c r="N112" s="132"/>
      <c r="O112" s="132"/>
      <c r="P112" s="132"/>
      <c r="Q112" s="189"/>
      <c r="R112" s="132"/>
      <c r="S112" s="132"/>
      <c r="T112" s="132"/>
      <c r="U112" s="132"/>
      <c r="V112" s="132"/>
      <c r="W112" s="132"/>
      <c r="X112" s="132"/>
      <c r="Y112" s="132"/>
      <c r="Z112" s="39"/>
      <c r="AB112" s="34"/>
    </row>
    <row r="113" spans="1:28" ht="20.100000000000001" customHeight="1" x14ac:dyDescent="0.15">
      <c r="A113" s="18"/>
      <c r="B113" s="18"/>
      <c r="C113" s="35"/>
      <c r="D113" s="36"/>
      <c r="E113" s="34"/>
      <c r="F113" s="34"/>
      <c r="G113" s="34"/>
      <c r="H113" s="34"/>
      <c r="I113" s="44"/>
      <c r="J113" s="40" t="s">
        <v>68</v>
      </c>
      <c r="K113" s="62"/>
      <c r="L113" s="38"/>
      <c r="M113" s="38"/>
      <c r="N113" s="38"/>
      <c r="O113" s="38"/>
      <c r="P113" s="38"/>
      <c r="Q113" s="74"/>
      <c r="R113" s="38"/>
      <c r="S113" s="38"/>
      <c r="T113" s="38"/>
      <c r="U113" s="38"/>
      <c r="V113" s="38"/>
      <c r="W113" s="38"/>
      <c r="X113" s="38"/>
      <c r="Y113" s="38"/>
      <c r="Z113" s="39"/>
      <c r="AB113" s="34"/>
    </row>
    <row r="114" spans="1:28" ht="20.100000000000001" customHeight="1" x14ac:dyDescent="0.15">
      <c r="A114" s="18">
        <f>IFERROR(IF(AND(TRIM($I114)&lt;&gt;"", NOT(OR(IFERROR(SEARCH(" ",$I114),0)&gt;0, IFERROR(SEARCH("　",$I114),0)&gt;0))),1001,0),3)</f>
        <v>0</v>
      </c>
      <c r="B114" s="18"/>
      <c r="C114" s="35"/>
      <c r="D114" s="36">
        <f>D112+1</f>
        <v>2</v>
      </c>
      <c r="E114" s="14" t="s">
        <v>69</v>
      </c>
      <c r="I114" s="132" t="s">
        <v>469</v>
      </c>
      <c r="J114" s="132"/>
      <c r="K114" s="132"/>
      <c r="L114" s="132"/>
      <c r="M114" s="132"/>
      <c r="N114" s="132"/>
      <c r="O114" s="132"/>
      <c r="P114" s="132"/>
      <c r="Q114" s="132"/>
      <c r="R114" s="132"/>
      <c r="S114" s="132"/>
      <c r="T114" s="132"/>
      <c r="U114" s="132"/>
      <c r="V114" s="132"/>
      <c r="W114" s="132"/>
      <c r="X114" s="132"/>
      <c r="Y114" s="132"/>
      <c r="Z114" s="39"/>
      <c r="AB114" s="34"/>
    </row>
    <row r="115" spans="1:28" ht="20.100000000000001" customHeight="1" x14ac:dyDescent="0.15">
      <c r="A115" s="18"/>
      <c r="B115" s="18"/>
      <c r="C115" s="35"/>
      <c r="D115" s="36"/>
      <c r="E115" s="34"/>
      <c r="F115" s="34"/>
      <c r="G115" s="34"/>
      <c r="H115" s="34"/>
      <c r="I115" s="44"/>
      <c r="J115" s="40" t="s">
        <v>49</v>
      </c>
      <c r="K115" s="40"/>
      <c r="L115" s="40"/>
      <c r="M115" s="40"/>
      <c r="N115" s="40"/>
      <c r="O115" s="40"/>
      <c r="P115" s="40"/>
      <c r="Q115" s="40"/>
      <c r="R115" s="40"/>
      <c r="S115" s="40"/>
      <c r="T115" s="40"/>
      <c r="U115" s="40"/>
      <c r="V115" s="40"/>
      <c r="W115" s="40"/>
      <c r="X115" s="40"/>
      <c r="Y115" s="40"/>
      <c r="Z115" s="39"/>
      <c r="AB115" s="34"/>
    </row>
    <row r="116" spans="1:28" ht="20.100000000000001" customHeight="1" x14ac:dyDescent="0.15">
      <c r="A116" s="18">
        <f>IFERROR(IF(AND(TRIM($I116)&lt;&gt;"", NOT(OR(IFERROR(SEARCH(" ",$I116),0)&gt;0, IFERROR(SEARCH("　",$I116),0)&gt;0))),1001,0),3)</f>
        <v>0</v>
      </c>
      <c r="B116" s="18"/>
      <c r="C116" s="35"/>
      <c r="D116" s="36">
        <f>D114+1</f>
        <v>3</v>
      </c>
      <c r="E116" s="14" t="s">
        <v>70</v>
      </c>
      <c r="I116" s="132" t="s">
        <v>470</v>
      </c>
      <c r="J116" s="132"/>
      <c r="K116" s="132"/>
      <c r="L116" s="132"/>
      <c r="M116" s="132"/>
      <c r="N116" s="132"/>
      <c r="O116" s="132"/>
      <c r="P116" s="132"/>
      <c r="Q116" s="132"/>
      <c r="R116" s="132"/>
      <c r="S116" s="132"/>
      <c r="T116" s="132"/>
      <c r="U116" s="132"/>
      <c r="V116" s="132"/>
      <c r="W116" s="132"/>
      <c r="X116" s="132"/>
      <c r="Y116" s="132"/>
      <c r="Z116" s="39"/>
      <c r="AB116" s="34"/>
    </row>
    <row r="117" spans="1:28" ht="20.100000000000001" customHeight="1" x14ac:dyDescent="0.15">
      <c r="A117" s="18"/>
      <c r="B117" s="18"/>
      <c r="C117" s="35"/>
      <c r="D117" s="34"/>
      <c r="E117" s="34"/>
      <c r="F117" s="34"/>
      <c r="G117" s="34"/>
      <c r="H117" s="34"/>
      <c r="I117" s="44"/>
      <c r="J117" s="40" t="s">
        <v>51</v>
      </c>
      <c r="K117" s="40"/>
      <c r="L117" s="40"/>
      <c r="M117" s="40"/>
      <c r="N117" s="40"/>
      <c r="O117" s="40"/>
      <c r="P117" s="40"/>
      <c r="Q117" s="40"/>
      <c r="R117" s="40"/>
      <c r="S117" s="40"/>
      <c r="T117" s="40"/>
      <c r="U117" s="40"/>
      <c r="V117" s="40"/>
      <c r="W117" s="40"/>
      <c r="X117" s="40"/>
      <c r="Y117" s="40"/>
      <c r="Z117" s="39"/>
      <c r="AB117" s="34"/>
    </row>
    <row r="118" spans="1:28" ht="20.100000000000001" customHeight="1" x14ac:dyDescent="0.15">
      <c r="A118" s="18"/>
      <c r="B118" s="18"/>
      <c r="C118" s="35"/>
      <c r="D118" s="36">
        <f>D116+1</f>
        <v>4</v>
      </c>
      <c r="E118" s="14" t="s">
        <v>41</v>
      </c>
      <c r="I118" s="190"/>
      <c r="J118" s="191"/>
      <c r="K118" s="191"/>
      <c r="L118" s="191"/>
      <c r="M118" s="191"/>
      <c r="N118" s="34"/>
      <c r="O118" s="34"/>
      <c r="P118" s="34"/>
      <c r="Q118" s="34"/>
      <c r="R118" s="34"/>
      <c r="S118" s="34"/>
      <c r="T118" s="34"/>
      <c r="U118" s="34"/>
      <c r="V118" s="34"/>
      <c r="W118" s="34"/>
      <c r="X118" s="34"/>
      <c r="Y118" s="34"/>
      <c r="Z118" s="39"/>
      <c r="AB118" s="34"/>
    </row>
    <row r="119" spans="1:28" ht="20.100000000000001" customHeight="1" x14ac:dyDescent="0.15">
      <c r="A119" s="18"/>
      <c r="B119" s="18"/>
      <c r="C119" s="35"/>
      <c r="D119" s="36"/>
      <c r="E119" s="34"/>
      <c r="F119" s="34"/>
      <c r="G119" s="34"/>
      <c r="H119" s="34"/>
      <c r="I119" s="37"/>
      <c r="J119" s="40" t="s">
        <v>102</v>
      </c>
      <c r="K119" s="38"/>
      <c r="L119" s="38"/>
      <c r="M119" s="38"/>
      <c r="N119" s="38"/>
      <c r="O119" s="38"/>
      <c r="P119" s="38"/>
      <c r="Q119" s="38"/>
      <c r="R119" s="38"/>
      <c r="S119" s="38"/>
      <c r="T119" s="38"/>
      <c r="U119" s="38"/>
      <c r="V119" s="38"/>
      <c r="W119" s="38"/>
      <c r="X119" s="38"/>
      <c r="Y119" s="38"/>
      <c r="Z119" s="39"/>
      <c r="AB119" s="34"/>
    </row>
    <row r="120" spans="1:28" ht="20.100000000000001" customHeight="1" x14ac:dyDescent="0.15">
      <c r="A120" s="18">
        <f>IFERROR(IF(AND(TRIM($I120)&lt;&gt;"", AND(OR(ISERROR(FIND("@"&amp;LEFT($I120,3)&amp;"@", 都道府県3))=FALSE, ISERROR(FIND("@"&amp;LEFT($I120,4)&amp;"@",都道府県4))=FALSE))=FALSE),1001,0),3)</f>
        <v>0</v>
      </c>
      <c r="B120" s="18"/>
      <c r="C120" s="35"/>
      <c r="D120" s="36">
        <f>D118+1</f>
        <v>5</v>
      </c>
      <c r="E120" s="14" t="s">
        <v>42</v>
      </c>
      <c r="I120" s="202"/>
      <c r="J120" s="202"/>
      <c r="K120" s="202"/>
      <c r="L120" s="202"/>
      <c r="M120" s="202"/>
      <c r="N120" s="202"/>
      <c r="O120" s="202"/>
      <c r="P120" s="202"/>
      <c r="Q120" s="203"/>
      <c r="R120" s="202"/>
      <c r="S120" s="202"/>
      <c r="T120" s="202"/>
      <c r="U120" s="202"/>
      <c r="V120" s="202"/>
      <c r="W120" s="202"/>
      <c r="X120" s="202"/>
      <c r="Y120" s="202"/>
      <c r="Z120" s="39"/>
      <c r="AB120" s="34"/>
    </row>
    <row r="121" spans="1:28" ht="20.100000000000001" customHeight="1" x14ac:dyDescent="0.15">
      <c r="A121" s="18"/>
      <c r="B121" s="18"/>
      <c r="C121" s="35"/>
      <c r="D121" s="36"/>
      <c r="E121" s="34"/>
      <c r="F121" s="34"/>
      <c r="G121" s="34"/>
      <c r="H121" s="34"/>
      <c r="I121" s="37"/>
      <c r="J121" s="40" t="s">
        <v>71</v>
      </c>
      <c r="K121" s="38"/>
      <c r="L121" s="38"/>
      <c r="M121" s="38"/>
      <c r="N121" s="38"/>
      <c r="O121" s="38"/>
      <c r="P121" s="38"/>
      <c r="Q121" s="38"/>
      <c r="R121" s="38"/>
      <c r="S121" s="38"/>
      <c r="T121" s="38"/>
      <c r="U121" s="38"/>
      <c r="V121" s="38"/>
      <c r="W121" s="38"/>
      <c r="X121" s="38"/>
      <c r="Y121" s="38"/>
      <c r="Z121" s="39"/>
      <c r="AB121" s="34"/>
    </row>
    <row r="122" spans="1:28" ht="20.100000000000001" customHeight="1" x14ac:dyDescent="0.15">
      <c r="A122" s="18">
        <f>IFERROR(IF(AND(TRIM($I122)&lt;&gt;"", NOT(AND(ISNUMBER(VALUE(SUBSTITUTE($I122,"-",""))), IFERROR(SEARCH("-",$I122),0)&gt;0))),1001,0),3)</f>
        <v>0</v>
      </c>
      <c r="B122" s="18"/>
      <c r="C122" s="35"/>
      <c r="D122" s="36">
        <f>D120+1</f>
        <v>6</v>
      </c>
      <c r="E122" s="14" t="s">
        <v>52</v>
      </c>
      <c r="I122" s="132" t="s">
        <v>471</v>
      </c>
      <c r="J122" s="132"/>
      <c r="K122" s="132"/>
      <c r="L122" s="132"/>
      <c r="M122" s="132"/>
      <c r="O122" s="45" t="s">
        <v>53</v>
      </c>
      <c r="P122" s="1"/>
      <c r="Q122" s="14" t="s">
        <v>54</v>
      </c>
      <c r="Y122" s="38"/>
      <c r="Z122" s="39"/>
      <c r="AB122" s="34"/>
    </row>
    <row r="123" spans="1:28" ht="20.100000000000001" customHeight="1" x14ac:dyDescent="0.15">
      <c r="A123" s="18"/>
      <c r="B123" s="18"/>
      <c r="C123" s="41"/>
      <c r="D123" s="34"/>
      <c r="E123" s="34"/>
      <c r="F123" s="34"/>
      <c r="G123" s="34"/>
      <c r="H123" s="34"/>
      <c r="I123" s="37"/>
      <c r="J123" s="40" t="s">
        <v>72</v>
      </c>
      <c r="K123" s="38"/>
      <c r="L123" s="38"/>
      <c r="M123" s="38"/>
      <c r="N123" s="38"/>
      <c r="O123" s="38"/>
      <c r="P123" s="38"/>
      <c r="Q123" s="38"/>
      <c r="R123" s="38"/>
      <c r="S123" s="38"/>
      <c r="T123" s="38"/>
      <c r="U123" s="38"/>
      <c r="V123" s="38"/>
      <c r="W123" s="38"/>
      <c r="X123" s="38"/>
      <c r="Y123" s="38"/>
      <c r="Z123" s="39"/>
      <c r="AB123" s="34"/>
    </row>
    <row r="124" spans="1:28" ht="20.100000000000001" customHeight="1" x14ac:dyDescent="0.15">
      <c r="A124" s="18">
        <f>IFERROR(IF(AND(TRIM($I124)&lt;&gt;"", NOT(AND(ISNUMBER(VALUE(SUBSTITUTE($I124,"-",""))), IFERROR(SEARCH("-",$I124),0)&gt;0))),1001,0),3)</f>
        <v>0</v>
      </c>
      <c r="B124" s="18"/>
      <c r="C124" s="35"/>
      <c r="D124" s="36">
        <f>D122+1</f>
        <v>7</v>
      </c>
      <c r="E124" s="14" t="s">
        <v>56</v>
      </c>
      <c r="I124" s="132" t="s">
        <v>472</v>
      </c>
      <c r="J124" s="132"/>
      <c r="K124" s="132"/>
      <c r="L124" s="132"/>
      <c r="M124" s="132"/>
      <c r="N124" s="38"/>
      <c r="O124" s="38"/>
      <c r="P124" s="38"/>
      <c r="Q124" s="38"/>
      <c r="R124" s="38"/>
      <c r="S124" s="38"/>
      <c r="T124" s="38"/>
      <c r="U124" s="38"/>
      <c r="V124" s="38"/>
      <c r="W124" s="38"/>
      <c r="X124" s="38"/>
      <c r="Y124" s="38"/>
      <c r="Z124" s="39"/>
      <c r="AB124" s="34"/>
    </row>
    <row r="125" spans="1:28" ht="20.100000000000001" customHeight="1" x14ac:dyDescent="0.15">
      <c r="A125" s="18"/>
      <c r="B125" s="18"/>
      <c r="C125" s="41"/>
      <c r="D125" s="34"/>
      <c r="E125" s="34"/>
      <c r="F125" s="34"/>
      <c r="G125" s="34"/>
      <c r="H125" s="34"/>
      <c r="I125" s="37"/>
      <c r="J125" s="40" t="s">
        <v>72</v>
      </c>
      <c r="K125" s="38"/>
      <c r="L125" s="38"/>
      <c r="M125" s="38"/>
      <c r="N125" s="38"/>
      <c r="O125" s="38"/>
      <c r="P125" s="38"/>
      <c r="Q125" s="38"/>
      <c r="R125" s="38"/>
      <c r="S125" s="38"/>
      <c r="T125" s="38"/>
      <c r="U125" s="38"/>
      <c r="V125" s="38"/>
      <c r="W125" s="38"/>
      <c r="X125" s="38"/>
      <c r="Y125" s="38"/>
      <c r="Z125" s="39"/>
      <c r="AB125" s="34"/>
    </row>
    <row r="126" spans="1:28" ht="20.100000000000001" customHeight="1" x14ac:dyDescent="0.15">
      <c r="A126" s="18">
        <f>IFERROR(IF(AND(TRIM($I126)&lt;&gt;"", NOT(IFERROR(SEARCH("@",$I126),0)&gt;0)),1001,0),3)</f>
        <v>0</v>
      </c>
      <c r="B126" s="18"/>
      <c r="C126" s="35"/>
      <c r="D126" s="36">
        <f>D124+1</f>
        <v>8</v>
      </c>
      <c r="E126" s="14" t="s">
        <v>57</v>
      </c>
      <c r="I126" s="132" t="s">
        <v>473</v>
      </c>
      <c r="J126" s="132"/>
      <c r="K126" s="132"/>
      <c r="L126" s="132"/>
      <c r="M126" s="132"/>
      <c r="N126" s="132"/>
      <c r="O126" s="132"/>
      <c r="P126" s="132"/>
      <c r="Q126" s="133"/>
      <c r="R126" s="132"/>
      <c r="S126" s="132"/>
      <c r="T126" s="132"/>
      <c r="U126" s="132"/>
      <c r="V126" s="132"/>
      <c r="W126" s="132"/>
      <c r="X126" s="132"/>
      <c r="Y126" s="132"/>
      <c r="Z126" s="39"/>
      <c r="AB126" s="34"/>
    </row>
    <row r="127" spans="1:28" ht="20.100000000000001" customHeight="1" x14ac:dyDescent="0.15">
      <c r="A127" s="18"/>
      <c r="B127" s="18"/>
      <c r="C127" s="41"/>
      <c r="D127" s="34"/>
      <c r="E127" s="34"/>
      <c r="F127" s="34"/>
      <c r="G127" s="34"/>
      <c r="H127" s="34"/>
      <c r="I127" s="37"/>
      <c r="J127" s="46" t="s">
        <v>100</v>
      </c>
      <c r="K127" s="62"/>
      <c r="L127" s="38"/>
      <c r="M127" s="38"/>
      <c r="N127" s="38"/>
      <c r="O127" s="38"/>
      <c r="P127" s="38"/>
      <c r="Q127" s="63"/>
      <c r="R127" s="38"/>
      <c r="S127" s="38"/>
      <c r="T127" s="38"/>
      <c r="U127" s="38"/>
      <c r="V127" s="38"/>
      <c r="W127" s="38"/>
      <c r="X127" s="38"/>
      <c r="Y127" s="38"/>
      <c r="Z127" s="39"/>
      <c r="AB127" s="34"/>
    </row>
    <row r="128" spans="1:28" ht="20.100000000000001" customHeight="1" x14ac:dyDescent="0.15">
      <c r="A128" s="18"/>
      <c r="B128" s="18"/>
      <c r="C128" s="52"/>
      <c r="D128" s="53"/>
      <c r="E128" s="53"/>
      <c r="F128" s="53"/>
      <c r="G128" s="53"/>
      <c r="H128" s="53"/>
      <c r="I128" s="55"/>
      <c r="J128" s="54"/>
      <c r="K128" s="55"/>
      <c r="L128" s="54"/>
      <c r="M128" s="54"/>
      <c r="N128" s="54"/>
      <c r="O128" s="54"/>
      <c r="P128" s="54"/>
      <c r="Q128" s="75"/>
      <c r="R128" s="54"/>
      <c r="S128" s="54"/>
      <c r="T128" s="54"/>
      <c r="U128" s="54"/>
      <c r="V128" s="54"/>
      <c r="W128" s="54"/>
      <c r="X128" s="54"/>
      <c r="Y128" s="54"/>
      <c r="Z128" s="56"/>
      <c r="AB128" s="34"/>
    </row>
    <row r="129" spans="1:26" ht="20.100000000000001" customHeight="1" x14ac:dyDescent="0.15">
      <c r="A129" s="18"/>
      <c r="B129" s="18"/>
      <c r="C129" s="34"/>
      <c r="D129" s="34"/>
      <c r="E129" s="34"/>
      <c r="F129" s="34"/>
      <c r="G129" s="34"/>
      <c r="H129" s="34"/>
      <c r="I129" s="58"/>
      <c r="J129" s="58"/>
      <c r="K129" s="58"/>
      <c r="L129" s="58"/>
      <c r="M129" s="58"/>
      <c r="N129" s="58"/>
      <c r="O129" s="58"/>
      <c r="P129" s="58"/>
      <c r="Q129" s="76"/>
      <c r="R129" s="58"/>
      <c r="S129" s="58"/>
      <c r="T129" s="58"/>
      <c r="U129" s="58"/>
      <c r="V129" s="58"/>
      <c r="W129" s="58"/>
      <c r="X129" s="58"/>
      <c r="Y129" s="58"/>
      <c r="Z129" s="34"/>
    </row>
    <row r="130" spans="1:26" ht="15.75" hidden="1" customHeight="1" x14ac:dyDescent="0.15">
      <c r="A130" s="18"/>
      <c r="B130" s="18"/>
      <c r="C130" s="34"/>
      <c r="D130" s="34"/>
      <c r="E130" s="34"/>
      <c r="F130" s="34"/>
      <c r="G130" s="34"/>
      <c r="H130" s="34"/>
      <c r="I130" s="58"/>
      <c r="J130" s="58"/>
      <c r="K130" s="58"/>
      <c r="L130" s="58"/>
      <c r="M130" s="58"/>
      <c r="N130" s="58"/>
      <c r="O130" s="58"/>
      <c r="P130" s="58"/>
      <c r="Q130" s="76"/>
      <c r="R130" s="58"/>
      <c r="S130" s="58"/>
      <c r="T130" s="58"/>
      <c r="U130" s="58"/>
      <c r="V130" s="58"/>
      <c r="W130" s="58"/>
      <c r="X130" s="58"/>
      <c r="Y130" s="58"/>
      <c r="Z130" s="34"/>
    </row>
    <row r="131" spans="1:26" ht="15.75" hidden="1" customHeight="1" x14ac:dyDescent="0.15">
      <c r="A131" s="18"/>
      <c r="B131" s="18"/>
      <c r="C131" s="34"/>
      <c r="D131" s="34"/>
      <c r="E131" s="34"/>
      <c r="F131" s="34"/>
      <c r="G131" s="34"/>
      <c r="H131" s="34"/>
      <c r="I131" s="58"/>
      <c r="J131" s="58"/>
      <c r="K131" s="58"/>
      <c r="L131" s="58"/>
      <c r="M131" s="58"/>
      <c r="N131" s="58"/>
      <c r="O131" s="58"/>
      <c r="P131" s="58"/>
      <c r="Q131" s="76"/>
      <c r="R131" s="58"/>
      <c r="S131" s="58"/>
      <c r="T131" s="58"/>
      <c r="U131" s="58"/>
      <c r="V131" s="58"/>
      <c r="W131" s="58"/>
      <c r="X131" s="58"/>
      <c r="Y131" s="58"/>
      <c r="Z131" s="34"/>
    </row>
    <row r="132" spans="1:26" ht="15.75" hidden="1" customHeight="1" x14ac:dyDescent="0.15">
      <c r="A132" s="18"/>
      <c r="B132" s="18"/>
      <c r="C132" s="34"/>
      <c r="D132" s="34"/>
      <c r="E132" s="34"/>
      <c r="F132" s="34"/>
      <c r="G132" s="34"/>
      <c r="H132" s="34"/>
      <c r="I132" s="58"/>
      <c r="J132" s="58"/>
      <c r="K132" s="58"/>
      <c r="L132" s="58"/>
      <c r="M132" s="58"/>
      <c r="N132" s="58"/>
      <c r="O132" s="58"/>
      <c r="P132" s="58"/>
      <c r="Q132" s="76"/>
      <c r="R132" s="58"/>
      <c r="S132" s="58"/>
      <c r="T132" s="58"/>
      <c r="U132" s="58"/>
      <c r="V132" s="58"/>
      <c r="W132" s="58"/>
      <c r="X132" s="58"/>
      <c r="Y132" s="58"/>
      <c r="Z132" s="34"/>
    </row>
    <row r="133" spans="1:26" ht="15.75" hidden="1" customHeight="1" x14ac:dyDescent="0.15">
      <c r="A133" s="18"/>
      <c r="B133" s="18"/>
      <c r="C133" s="34"/>
      <c r="D133" s="34"/>
      <c r="E133" s="34"/>
      <c r="F133" s="34"/>
      <c r="G133" s="34"/>
      <c r="H133" s="34"/>
      <c r="I133" s="58"/>
      <c r="J133" s="58"/>
      <c r="K133" s="58"/>
      <c r="L133" s="58"/>
      <c r="M133" s="58"/>
      <c r="N133" s="58"/>
      <c r="O133" s="58"/>
      <c r="P133" s="58"/>
      <c r="Q133" s="76"/>
      <c r="R133" s="58"/>
      <c r="S133" s="58"/>
      <c r="T133" s="58"/>
      <c r="U133" s="58"/>
      <c r="V133" s="58"/>
      <c r="W133" s="58"/>
      <c r="X133" s="58"/>
      <c r="Y133" s="58"/>
      <c r="Z133" s="34"/>
    </row>
    <row r="134" spans="1:26" ht="15.75" hidden="1" customHeight="1" x14ac:dyDescent="0.15">
      <c r="A134" s="18"/>
      <c r="B134" s="18"/>
      <c r="C134" s="34"/>
      <c r="D134" s="34"/>
      <c r="E134" s="34"/>
      <c r="F134" s="34"/>
      <c r="G134" s="34"/>
      <c r="H134" s="34"/>
      <c r="I134" s="58"/>
      <c r="J134" s="58"/>
      <c r="K134" s="58"/>
      <c r="L134" s="58"/>
      <c r="M134" s="58"/>
      <c r="N134" s="58"/>
      <c r="O134" s="58"/>
      <c r="P134" s="58"/>
      <c r="Q134" s="76"/>
      <c r="R134" s="58"/>
      <c r="S134" s="58"/>
      <c r="T134" s="58"/>
      <c r="U134" s="58"/>
      <c r="V134" s="58"/>
      <c r="W134" s="58"/>
      <c r="X134" s="58"/>
      <c r="Y134" s="58"/>
      <c r="Z134" s="34"/>
    </row>
    <row r="135" spans="1:26" ht="15.75" hidden="1" customHeight="1" x14ac:dyDescent="0.15">
      <c r="A135" s="18"/>
      <c r="B135" s="18"/>
      <c r="C135" s="34"/>
      <c r="D135" s="34"/>
      <c r="E135" s="34"/>
      <c r="F135" s="34"/>
      <c r="G135" s="34"/>
      <c r="H135" s="34"/>
      <c r="I135" s="58"/>
      <c r="J135" s="58"/>
      <c r="K135" s="58"/>
      <c r="L135" s="58"/>
      <c r="M135" s="58"/>
      <c r="N135" s="58"/>
      <c r="O135" s="58"/>
      <c r="P135" s="58"/>
      <c r="Q135" s="76"/>
      <c r="R135" s="58"/>
      <c r="S135" s="58"/>
      <c r="T135" s="58"/>
      <c r="U135" s="58"/>
      <c r="V135" s="58"/>
      <c r="W135" s="58"/>
      <c r="X135" s="58"/>
      <c r="Y135" s="58"/>
      <c r="Z135" s="34"/>
    </row>
    <row r="136" spans="1:26" ht="15.75" hidden="1" customHeight="1" x14ac:dyDescent="0.15">
      <c r="A136" s="18"/>
      <c r="B136" s="18"/>
      <c r="C136" s="34"/>
      <c r="D136" s="34"/>
      <c r="E136" s="34"/>
      <c r="F136" s="34"/>
      <c r="G136" s="34"/>
      <c r="H136" s="34"/>
      <c r="I136" s="58"/>
      <c r="J136" s="58"/>
      <c r="K136" s="58"/>
      <c r="L136" s="58"/>
      <c r="M136" s="58"/>
      <c r="N136" s="58"/>
      <c r="O136" s="58"/>
      <c r="P136" s="58"/>
      <c r="Q136" s="76"/>
      <c r="R136" s="58"/>
      <c r="S136" s="58"/>
      <c r="T136" s="58"/>
      <c r="U136" s="58"/>
      <c r="V136" s="58"/>
      <c r="W136" s="58"/>
      <c r="X136" s="58"/>
      <c r="Y136" s="58"/>
      <c r="Z136" s="34"/>
    </row>
    <row r="137" spans="1:26" ht="15.75" hidden="1" customHeight="1" x14ac:dyDescent="0.15">
      <c r="A137" s="18"/>
      <c r="B137" s="18"/>
      <c r="C137" s="34"/>
      <c r="D137" s="34"/>
      <c r="E137" s="34"/>
      <c r="F137" s="34"/>
      <c r="G137" s="34"/>
      <c r="H137" s="34"/>
      <c r="I137" s="58"/>
      <c r="J137" s="58"/>
      <c r="K137" s="58"/>
      <c r="L137" s="58"/>
      <c r="M137" s="58"/>
      <c r="N137" s="58"/>
      <c r="O137" s="58"/>
      <c r="P137" s="58"/>
      <c r="Q137" s="76"/>
      <c r="R137" s="58"/>
      <c r="S137" s="58"/>
      <c r="T137" s="58"/>
      <c r="U137" s="58"/>
      <c r="V137" s="58"/>
      <c r="W137" s="58"/>
      <c r="X137" s="58"/>
      <c r="Y137" s="58"/>
      <c r="Z137" s="34"/>
    </row>
    <row r="138" spans="1:26" ht="15.75" hidden="1" customHeight="1" x14ac:dyDescent="0.15">
      <c r="A138" s="18"/>
      <c r="B138" s="18"/>
      <c r="C138" s="34"/>
      <c r="D138" s="34"/>
      <c r="E138" s="34"/>
      <c r="F138" s="34"/>
      <c r="G138" s="34"/>
      <c r="H138" s="34"/>
      <c r="I138" s="58"/>
      <c r="J138" s="58"/>
      <c r="K138" s="58"/>
      <c r="L138" s="58"/>
      <c r="M138" s="58"/>
      <c r="N138" s="58"/>
      <c r="O138" s="58"/>
      <c r="P138" s="58"/>
      <c r="Q138" s="76"/>
      <c r="R138" s="58"/>
      <c r="S138" s="58"/>
      <c r="T138" s="58"/>
      <c r="U138" s="58"/>
      <c r="V138" s="58"/>
      <c r="W138" s="58"/>
      <c r="X138" s="58"/>
      <c r="Y138" s="58"/>
      <c r="Z138" s="34"/>
    </row>
    <row r="139" spans="1:26" ht="15.75" hidden="1" customHeight="1" x14ac:dyDescent="0.15">
      <c r="A139" s="18"/>
      <c r="B139" s="18"/>
      <c r="C139" s="34"/>
      <c r="D139" s="34"/>
      <c r="E139" s="34"/>
      <c r="F139" s="34"/>
      <c r="G139" s="34"/>
      <c r="H139" s="34"/>
      <c r="I139" s="58"/>
      <c r="J139" s="58"/>
      <c r="K139" s="58"/>
      <c r="L139" s="58"/>
      <c r="M139" s="58"/>
      <c r="N139" s="58"/>
      <c r="O139" s="58"/>
      <c r="P139" s="58"/>
      <c r="Q139" s="76"/>
      <c r="R139" s="58"/>
      <c r="S139" s="58"/>
      <c r="T139" s="58"/>
      <c r="U139" s="58"/>
      <c r="V139" s="58"/>
      <c r="W139" s="58"/>
      <c r="X139" s="58"/>
      <c r="Y139" s="58"/>
      <c r="Z139" s="34"/>
    </row>
    <row r="140" spans="1:26" ht="15.75" hidden="1" customHeight="1" x14ac:dyDescent="0.15">
      <c r="A140" s="18"/>
      <c r="B140" s="18"/>
      <c r="C140" s="34"/>
      <c r="D140" s="34"/>
      <c r="E140" s="34"/>
      <c r="F140" s="34"/>
      <c r="G140" s="34"/>
      <c r="H140" s="34"/>
      <c r="I140" s="58"/>
      <c r="J140" s="58"/>
      <c r="K140" s="58"/>
      <c r="L140" s="58"/>
      <c r="M140" s="58"/>
      <c r="N140" s="58"/>
      <c r="O140" s="58"/>
      <c r="P140" s="58"/>
      <c r="Q140" s="76"/>
      <c r="R140" s="58"/>
      <c r="S140" s="58"/>
      <c r="T140" s="58"/>
      <c r="U140" s="58"/>
      <c r="V140" s="58"/>
      <c r="W140" s="58"/>
      <c r="X140" s="58"/>
      <c r="Y140" s="58"/>
      <c r="Z140" s="34"/>
    </row>
    <row r="141" spans="1:26" ht="15.75" hidden="1" customHeight="1" x14ac:dyDescent="0.15">
      <c r="A141" s="18"/>
      <c r="B141" s="18"/>
      <c r="C141" s="34"/>
      <c r="D141" s="34"/>
      <c r="E141" s="34"/>
      <c r="F141" s="34"/>
      <c r="G141" s="34"/>
      <c r="H141" s="34"/>
      <c r="I141" s="58"/>
      <c r="J141" s="58"/>
      <c r="K141" s="58"/>
      <c r="L141" s="58"/>
      <c r="M141" s="58"/>
      <c r="N141" s="58"/>
      <c r="O141" s="58"/>
      <c r="P141" s="58"/>
      <c r="Q141" s="76"/>
      <c r="R141" s="58"/>
      <c r="S141" s="58"/>
      <c r="T141" s="58"/>
      <c r="U141" s="58"/>
      <c r="V141" s="58"/>
      <c r="W141" s="58"/>
      <c r="X141" s="58"/>
      <c r="Y141" s="58"/>
      <c r="Z141" s="34"/>
    </row>
    <row r="142" spans="1:26" ht="15.75" hidden="1" customHeight="1" x14ac:dyDescent="0.15">
      <c r="A142" s="18"/>
      <c r="B142" s="18"/>
      <c r="C142" s="34"/>
      <c r="D142" s="34"/>
      <c r="E142" s="34"/>
      <c r="F142" s="34"/>
      <c r="G142" s="34"/>
      <c r="H142" s="34"/>
      <c r="I142" s="58"/>
      <c r="J142" s="58"/>
      <c r="K142" s="58"/>
      <c r="L142" s="58"/>
      <c r="M142" s="58"/>
      <c r="N142" s="58"/>
      <c r="O142" s="58"/>
      <c r="P142" s="58"/>
      <c r="Q142" s="76"/>
      <c r="R142" s="58"/>
      <c r="S142" s="58"/>
      <c r="T142" s="58"/>
      <c r="U142" s="58"/>
      <c r="V142" s="58"/>
      <c r="W142" s="58"/>
      <c r="X142" s="58"/>
      <c r="Y142" s="58"/>
      <c r="Z142" s="34"/>
    </row>
    <row r="143" spans="1:26" ht="15.75" hidden="1" customHeight="1" x14ac:dyDescent="0.15">
      <c r="A143" s="18"/>
      <c r="B143" s="18"/>
      <c r="C143" s="34"/>
      <c r="D143" s="34"/>
      <c r="E143" s="34"/>
      <c r="F143" s="34"/>
      <c r="G143" s="34"/>
      <c r="H143" s="34"/>
      <c r="I143" s="58"/>
      <c r="J143" s="58"/>
      <c r="K143" s="58"/>
      <c r="L143" s="58"/>
      <c r="M143" s="58"/>
      <c r="N143" s="58"/>
      <c r="O143" s="58"/>
      <c r="P143" s="58"/>
      <c r="Q143" s="76"/>
      <c r="R143" s="58"/>
      <c r="S143" s="58"/>
      <c r="T143" s="58"/>
      <c r="U143" s="58"/>
      <c r="V143" s="58"/>
      <c r="W143" s="58"/>
      <c r="X143" s="58"/>
      <c r="Y143" s="58"/>
      <c r="Z143" s="34"/>
    </row>
    <row r="144" spans="1:26" ht="15.75" hidden="1" customHeight="1" x14ac:dyDescent="0.15">
      <c r="A144" s="18"/>
      <c r="B144" s="18"/>
      <c r="C144" s="34"/>
      <c r="D144" s="34"/>
      <c r="E144" s="34"/>
      <c r="F144" s="34"/>
      <c r="G144" s="34"/>
      <c r="H144" s="34"/>
      <c r="I144" s="58"/>
      <c r="J144" s="58"/>
      <c r="K144" s="58"/>
      <c r="L144" s="58"/>
      <c r="M144" s="58"/>
      <c r="N144" s="58"/>
      <c r="O144" s="58"/>
      <c r="P144" s="58"/>
      <c r="Q144" s="76"/>
      <c r="R144" s="58"/>
      <c r="S144" s="58"/>
      <c r="T144" s="58"/>
      <c r="U144" s="58"/>
      <c r="V144" s="58"/>
      <c r="W144" s="58"/>
      <c r="X144" s="58"/>
      <c r="Y144" s="58"/>
      <c r="Z144" s="34"/>
    </row>
    <row r="145" spans="1:29" ht="15.75" hidden="1" customHeight="1" x14ac:dyDescent="0.15">
      <c r="A145" s="18"/>
      <c r="B145" s="18"/>
      <c r="C145" s="34"/>
      <c r="D145" s="34"/>
      <c r="E145" s="34"/>
      <c r="F145" s="34"/>
      <c r="G145" s="34"/>
      <c r="H145" s="34"/>
      <c r="I145" s="58"/>
      <c r="J145" s="58"/>
      <c r="K145" s="58"/>
      <c r="L145" s="58"/>
      <c r="M145" s="58"/>
      <c r="N145" s="58"/>
      <c r="O145" s="58"/>
      <c r="P145" s="58"/>
      <c r="Q145" s="76"/>
      <c r="R145" s="58"/>
      <c r="S145" s="58"/>
      <c r="T145" s="58"/>
      <c r="U145" s="58"/>
      <c r="V145" s="58"/>
      <c r="W145" s="58"/>
      <c r="X145" s="58"/>
      <c r="Y145" s="58"/>
      <c r="Z145" s="34"/>
      <c r="AB145" s="34"/>
      <c r="AC145" s="34"/>
    </row>
    <row r="146" spans="1:29" ht="15.75" hidden="1" customHeight="1" x14ac:dyDescent="0.15">
      <c r="A146" s="18"/>
      <c r="B146" s="18"/>
      <c r="C146" s="34"/>
      <c r="D146" s="34"/>
      <c r="E146" s="34"/>
      <c r="F146" s="34"/>
      <c r="G146" s="34"/>
      <c r="H146" s="34"/>
      <c r="I146" s="58"/>
      <c r="J146" s="58"/>
      <c r="K146" s="58"/>
      <c r="L146" s="58"/>
      <c r="M146" s="58"/>
      <c r="N146" s="58"/>
      <c r="O146" s="58"/>
      <c r="P146" s="58"/>
      <c r="Q146" s="76"/>
      <c r="R146" s="58"/>
      <c r="S146" s="58"/>
      <c r="T146" s="58"/>
      <c r="U146" s="58"/>
      <c r="V146" s="58"/>
      <c r="W146" s="58"/>
      <c r="X146" s="58"/>
      <c r="Y146" s="58"/>
      <c r="Z146" s="34"/>
      <c r="AB146" s="34"/>
      <c r="AC146" s="34"/>
    </row>
    <row r="147" spans="1:29" ht="15.75" hidden="1" customHeight="1" x14ac:dyDescent="0.15">
      <c r="A147" s="18"/>
      <c r="B147" s="18"/>
      <c r="C147" s="34"/>
      <c r="D147" s="34"/>
      <c r="E147" s="34"/>
      <c r="F147" s="34"/>
      <c r="G147" s="34"/>
      <c r="H147" s="34"/>
      <c r="I147" s="58"/>
      <c r="J147" s="58"/>
      <c r="K147" s="58"/>
      <c r="L147" s="58"/>
      <c r="M147" s="58"/>
      <c r="N147" s="58"/>
      <c r="O147" s="58"/>
      <c r="P147" s="58"/>
      <c r="Q147" s="76"/>
      <c r="R147" s="58"/>
      <c r="S147" s="58"/>
      <c r="T147" s="58"/>
      <c r="U147" s="58"/>
      <c r="V147" s="58"/>
      <c r="W147" s="58"/>
      <c r="X147" s="58"/>
      <c r="Y147" s="58"/>
      <c r="Z147" s="34"/>
      <c r="AB147" s="34"/>
      <c r="AC147" s="34"/>
    </row>
    <row r="148" spans="1:29" ht="15.75" hidden="1" customHeight="1" x14ac:dyDescent="0.15">
      <c r="A148" s="18"/>
      <c r="B148" s="18"/>
      <c r="C148" s="34"/>
      <c r="D148" s="34"/>
      <c r="E148" s="34"/>
      <c r="F148" s="34"/>
      <c r="G148" s="34"/>
      <c r="H148" s="34"/>
      <c r="I148" s="58"/>
      <c r="J148" s="58"/>
      <c r="K148" s="58"/>
      <c r="L148" s="58"/>
      <c r="M148" s="58"/>
      <c r="N148" s="58"/>
      <c r="O148" s="58"/>
      <c r="P148" s="58"/>
      <c r="Q148" s="76"/>
      <c r="R148" s="58"/>
      <c r="S148" s="58"/>
      <c r="T148" s="58"/>
      <c r="U148" s="58"/>
      <c r="V148" s="58"/>
      <c r="W148" s="58"/>
      <c r="X148" s="58"/>
      <c r="Y148" s="58"/>
      <c r="Z148" s="34"/>
      <c r="AB148" s="34"/>
      <c r="AC148" s="34"/>
    </row>
    <row r="149" spans="1:29" ht="20.100000000000001" customHeight="1" x14ac:dyDescent="0.15">
      <c r="A149" s="18"/>
      <c r="B149" s="18"/>
      <c r="C149" s="34"/>
      <c r="D149" s="34"/>
      <c r="E149" s="34"/>
      <c r="F149" s="34"/>
      <c r="G149" s="34"/>
      <c r="H149" s="34"/>
      <c r="I149" s="58"/>
      <c r="J149" s="34"/>
      <c r="K149" s="34"/>
      <c r="L149" s="34"/>
      <c r="M149" s="34"/>
      <c r="N149" s="34"/>
      <c r="O149" s="34"/>
      <c r="P149" s="34"/>
      <c r="Q149" s="77"/>
      <c r="R149" s="34"/>
      <c r="S149" s="34"/>
      <c r="T149" s="34"/>
      <c r="U149" s="34"/>
      <c r="V149" s="34"/>
      <c r="W149" s="34"/>
      <c r="X149" s="34"/>
      <c r="Y149" s="34"/>
      <c r="Z149" s="34"/>
      <c r="AB149" s="34"/>
      <c r="AC149" s="34"/>
    </row>
    <row r="150" spans="1:29" ht="20.100000000000001" customHeight="1" x14ac:dyDescent="0.15">
      <c r="A150" s="18"/>
      <c r="B150" s="18"/>
      <c r="C150" s="185" t="s">
        <v>73</v>
      </c>
      <c r="D150" s="186"/>
      <c r="E150" s="186"/>
      <c r="F150" s="186"/>
      <c r="G150" s="186"/>
      <c r="H150" s="187"/>
      <c r="I150" s="59"/>
      <c r="K150" s="59"/>
      <c r="AB150" s="34"/>
      <c r="AC150" s="34"/>
    </row>
    <row r="151" spans="1:29" ht="20.100000000000001" customHeight="1" x14ac:dyDescent="0.15">
      <c r="A151" s="18"/>
      <c r="B151" s="18"/>
      <c r="C151" s="30"/>
      <c r="D151" s="31"/>
      <c r="E151" s="31"/>
      <c r="F151" s="31"/>
      <c r="G151" s="31"/>
      <c r="H151" s="31"/>
      <c r="I151" s="32"/>
      <c r="J151" s="32"/>
      <c r="K151" s="32"/>
      <c r="L151" s="32"/>
      <c r="M151" s="32"/>
      <c r="N151" s="32"/>
      <c r="O151" s="32"/>
      <c r="P151" s="32"/>
      <c r="Q151" s="32"/>
      <c r="R151" s="32"/>
      <c r="S151" s="32"/>
      <c r="T151" s="32"/>
      <c r="U151" s="32"/>
      <c r="V151" s="32"/>
      <c r="W151" s="32"/>
      <c r="X151" s="32"/>
      <c r="Y151" s="32"/>
      <c r="Z151" s="33"/>
      <c r="AB151" s="34"/>
      <c r="AC151" s="34"/>
    </row>
    <row r="152" spans="1:29" ht="20.100000000000001" customHeight="1" x14ac:dyDescent="0.15">
      <c r="A152" s="18"/>
      <c r="B152" s="18"/>
      <c r="C152" s="30"/>
      <c r="D152" s="78" t="s">
        <v>74</v>
      </c>
      <c r="E152" s="60"/>
      <c r="F152" s="60"/>
      <c r="G152" s="60"/>
      <c r="H152" s="60"/>
      <c r="I152" s="60"/>
      <c r="J152" s="60"/>
      <c r="K152" s="60"/>
      <c r="L152" s="60"/>
      <c r="M152" s="60"/>
      <c r="N152" s="60"/>
      <c r="O152" s="60"/>
      <c r="P152" s="60"/>
      <c r="Q152" s="60"/>
      <c r="R152" s="60"/>
      <c r="S152" s="60"/>
      <c r="T152" s="60"/>
      <c r="U152" s="60"/>
      <c r="V152" s="60"/>
      <c r="W152" s="60"/>
      <c r="X152" s="38"/>
      <c r="Y152" s="34"/>
      <c r="Z152" s="39"/>
      <c r="AB152" s="34"/>
      <c r="AC152" s="34"/>
    </row>
    <row r="153" spans="1:29" ht="20.100000000000001" customHeight="1" x14ac:dyDescent="0.15">
      <c r="A153" s="18">
        <f>IFERROR(IF(AND($I153&lt;&gt;"しない", $I153&lt;&gt;"する"),1001,0),3)</f>
        <v>0</v>
      </c>
      <c r="B153" s="18"/>
      <c r="C153" s="35"/>
      <c r="D153" s="36">
        <v>1</v>
      </c>
      <c r="E153" s="34" t="s">
        <v>75</v>
      </c>
      <c r="F153" s="34"/>
      <c r="G153" s="34"/>
      <c r="H153" s="34"/>
      <c r="I153" s="132" t="s">
        <v>474</v>
      </c>
      <c r="J153" s="201"/>
      <c r="K153" s="201"/>
      <c r="L153" s="201"/>
      <c r="M153" s="201"/>
      <c r="N153" s="34"/>
      <c r="O153" s="34"/>
      <c r="P153" s="34"/>
      <c r="Q153" s="34"/>
      <c r="R153" s="34"/>
      <c r="S153" s="34"/>
      <c r="T153" s="34"/>
      <c r="U153" s="34"/>
      <c r="Z153" s="79"/>
      <c r="AB153" s="34"/>
      <c r="AC153" s="34"/>
    </row>
    <row r="154" spans="1:29" ht="20.100000000000001" customHeight="1" x14ac:dyDescent="0.15">
      <c r="A154" s="18"/>
      <c r="B154" s="18"/>
      <c r="C154" s="41"/>
      <c r="D154" s="34"/>
      <c r="E154" s="34"/>
      <c r="F154" s="34"/>
      <c r="G154" s="34"/>
      <c r="H154" s="34"/>
      <c r="I154" s="80"/>
      <c r="J154" s="40" t="s">
        <v>15</v>
      </c>
      <c r="K154" s="40"/>
      <c r="L154" s="40"/>
      <c r="M154" s="40"/>
      <c r="N154" s="40"/>
      <c r="O154" s="40"/>
      <c r="P154" s="40"/>
      <c r="Q154" s="40"/>
      <c r="R154" s="40"/>
      <c r="S154" s="40"/>
      <c r="T154" s="40"/>
      <c r="U154" s="34"/>
      <c r="Z154" s="79"/>
      <c r="AB154" s="34"/>
      <c r="AC154" s="34"/>
    </row>
    <row r="155" spans="1:29" ht="20.100000000000001" customHeight="1" x14ac:dyDescent="0.15">
      <c r="A155" s="18">
        <f>IFERROR(IF(AND($I153="する",OR(TRIM($I155)="", NOT(OR(IFERROR(SEARCH(" ",$I155),0)&gt;0, IFERROR(SEARCH("　",$I155),0)&gt;0)))),1001,0),3)</f>
        <v>0</v>
      </c>
      <c r="B155" s="18"/>
      <c r="C155" s="35"/>
      <c r="D155" s="36">
        <v>2</v>
      </c>
      <c r="E155" s="14" t="s">
        <v>69</v>
      </c>
      <c r="I155" s="132"/>
      <c r="J155" s="132"/>
      <c r="K155" s="132"/>
      <c r="L155" s="132"/>
      <c r="M155" s="132"/>
      <c r="N155" s="132"/>
      <c r="O155" s="132"/>
      <c r="P155" s="132"/>
      <c r="Q155" s="132"/>
      <c r="R155" s="132"/>
      <c r="S155" s="132"/>
      <c r="T155" s="132"/>
      <c r="U155" s="132"/>
      <c r="V155" s="132"/>
      <c r="W155" s="132"/>
      <c r="X155" s="132"/>
      <c r="Y155" s="132"/>
      <c r="Z155" s="39"/>
      <c r="AB155" s="34"/>
      <c r="AC155" s="34"/>
    </row>
    <row r="156" spans="1:29" ht="20.100000000000001" customHeight="1" x14ac:dyDescent="0.15">
      <c r="A156" s="18"/>
      <c r="B156" s="18"/>
      <c r="C156" s="35"/>
      <c r="D156" s="36"/>
      <c r="E156" s="34"/>
      <c r="F156" s="34"/>
      <c r="G156" s="34"/>
      <c r="H156" s="34"/>
      <c r="I156" s="44"/>
      <c r="J156" s="40" t="s">
        <v>49</v>
      </c>
      <c r="K156" s="40"/>
      <c r="L156" s="40"/>
      <c r="M156" s="40"/>
      <c r="N156" s="40"/>
      <c r="O156" s="40"/>
      <c r="P156" s="40"/>
      <c r="Q156" s="40"/>
      <c r="R156" s="40"/>
      <c r="S156" s="40"/>
      <c r="T156" s="40"/>
      <c r="U156" s="40"/>
      <c r="V156" s="40"/>
      <c r="W156" s="40"/>
      <c r="X156" s="40"/>
      <c r="Y156" s="40"/>
      <c r="Z156" s="39"/>
      <c r="AB156" s="34"/>
      <c r="AC156" s="34"/>
    </row>
    <row r="157" spans="1:29" ht="20.100000000000001" customHeight="1" x14ac:dyDescent="0.15">
      <c r="A157" s="18">
        <f>IFERROR(IF(AND($I153="する",OR(TRIM($I157)="", NOT(OR(IFERROR(SEARCH(" ",$I157),0)&gt;0, IFERROR(SEARCH("　",$I157),0)&gt;0)))),1001,0),3)</f>
        <v>0</v>
      </c>
      <c r="B157" s="18"/>
      <c r="C157" s="35"/>
      <c r="D157" s="36">
        <v>3</v>
      </c>
      <c r="E157" s="14" t="s">
        <v>70</v>
      </c>
      <c r="I157" s="132"/>
      <c r="J157" s="132"/>
      <c r="K157" s="132"/>
      <c r="L157" s="132"/>
      <c r="M157" s="132"/>
      <c r="N157" s="132"/>
      <c r="O157" s="132"/>
      <c r="P157" s="132"/>
      <c r="Q157" s="132"/>
      <c r="R157" s="132"/>
      <c r="S157" s="132"/>
      <c r="T157" s="132"/>
      <c r="U157" s="132"/>
      <c r="V157" s="132"/>
      <c r="W157" s="132"/>
      <c r="X157" s="132"/>
      <c r="Y157" s="132"/>
      <c r="Z157" s="39"/>
      <c r="AB157" s="34"/>
      <c r="AC157" s="34"/>
    </row>
    <row r="158" spans="1:29" ht="20.100000000000001" customHeight="1" x14ac:dyDescent="0.15">
      <c r="A158" s="18"/>
      <c r="B158" s="18"/>
      <c r="C158" s="41"/>
      <c r="D158" s="34"/>
      <c r="E158" s="34"/>
      <c r="F158" s="34"/>
      <c r="G158" s="34"/>
      <c r="H158" s="34"/>
      <c r="I158" s="44"/>
      <c r="J158" s="40" t="s">
        <v>51</v>
      </c>
      <c r="K158" s="40"/>
      <c r="L158" s="40"/>
      <c r="M158" s="40"/>
      <c r="N158" s="40"/>
      <c r="O158" s="40"/>
      <c r="P158" s="40"/>
      <c r="Q158" s="40"/>
      <c r="R158" s="40"/>
      <c r="S158" s="40"/>
      <c r="T158" s="40"/>
      <c r="U158" s="40"/>
      <c r="V158" s="40"/>
      <c r="W158" s="40"/>
      <c r="X158" s="40"/>
      <c r="Y158" s="40"/>
      <c r="Z158" s="39"/>
      <c r="AB158" s="34"/>
      <c r="AC158" s="34"/>
    </row>
    <row r="159" spans="1:29" ht="20.100000000000001" customHeight="1" x14ac:dyDescent="0.15">
      <c r="A159" s="18">
        <f>IFERROR(IF(AND($I153="する",OR(TRIM($I159)="", LEN($I159)&lt;&gt;8, NOT(ISNUMBER(VALUE($I159))), IFERROR(SEARCH("-", $I159),0)&gt;0)),1001,0),3)</f>
        <v>0</v>
      </c>
      <c r="B159" s="18"/>
      <c r="C159" s="35"/>
      <c r="D159" s="36">
        <v>4</v>
      </c>
      <c r="E159" s="14" t="s">
        <v>77</v>
      </c>
      <c r="I159" s="132"/>
      <c r="J159" s="132"/>
      <c r="K159" s="132"/>
      <c r="L159" s="132"/>
      <c r="M159" s="132"/>
      <c r="N159" s="34"/>
      <c r="O159" s="34"/>
      <c r="P159" s="34"/>
      <c r="Q159" s="34"/>
      <c r="R159" s="34"/>
      <c r="S159" s="34"/>
      <c r="T159" s="34"/>
      <c r="U159" s="34"/>
      <c r="V159" s="34"/>
      <c r="W159" s="34"/>
      <c r="X159" s="34"/>
      <c r="Y159" s="34"/>
      <c r="Z159" s="39"/>
      <c r="AB159" s="34"/>
      <c r="AC159" s="34"/>
    </row>
    <row r="160" spans="1:29" ht="20.100000000000001" customHeight="1" x14ac:dyDescent="0.15">
      <c r="A160" s="18"/>
      <c r="B160" s="18"/>
      <c r="C160" s="41"/>
      <c r="D160" s="34"/>
      <c r="E160" s="34"/>
      <c r="F160" s="34"/>
      <c r="G160" s="34"/>
      <c r="H160" s="34"/>
      <c r="I160" s="37"/>
      <c r="J160" s="40" t="s">
        <v>92</v>
      </c>
      <c r="K160" s="38"/>
      <c r="L160" s="38"/>
      <c r="M160" s="38"/>
      <c r="N160" s="38"/>
      <c r="O160" s="38"/>
      <c r="P160" s="38"/>
      <c r="Q160" s="38"/>
      <c r="R160" s="38"/>
      <c r="S160" s="38"/>
      <c r="T160" s="38"/>
      <c r="U160" s="38"/>
      <c r="V160" s="38"/>
      <c r="W160" s="38"/>
      <c r="X160" s="38"/>
      <c r="Y160" s="38"/>
      <c r="Z160" s="39"/>
      <c r="AB160" s="34"/>
      <c r="AC160" s="34"/>
    </row>
    <row r="161" spans="1:29" ht="20.100000000000001" customHeight="1" x14ac:dyDescent="0.15">
      <c r="A161" s="18">
        <f>IFERROR(IF(AND($I153="する",TRIM($I161)=""),1001,0),3)</f>
        <v>0</v>
      </c>
      <c r="B161" s="18"/>
      <c r="C161" s="35"/>
      <c r="D161" s="36">
        <v>5</v>
      </c>
      <c r="E161" s="14" t="s">
        <v>41</v>
      </c>
      <c r="I161" s="190"/>
      <c r="J161" s="191"/>
      <c r="K161" s="191"/>
      <c r="L161" s="191"/>
      <c r="M161" s="191"/>
      <c r="N161" s="34"/>
      <c r="O161" s="34"/>
      <c r="P161" s="34"/>
      <c r="Q161" s="34"/>
      <c r="R161" s="34"/>
      <c r="S161" s="34"/>
      <c r="T161" s="34"/>
      <c r="U161" s="34"/>
      <c r="V161" s="34"/>
      <c r="W161" s="34"/>
      <c r="X161" s="34"/>
      <c r="Y161" s="34"/>
      <c r="Z161" s="39"/>
      <c r="AB161" s="34"/>
      <c r="AC161" s="34"/>
    </row>
    <row r="162" spans="1:29" ht="20.100000000000001" customHeight="1" x14ac:dyDescent="0.15">
      <c r="A162" s="18"/>
      <c r="B162" s="18"/>
      <c r="C162" s="35"/>
      <c r="D162" s="36"/>
      <c r="E162" s="34"/>
      <c r="F162" s="34"/>
      <c r="G162" s="34"/>
      <c r="H162" s="34"/>
      <c r="I162" s="37"/>
      <c r="J162" s="40" t="s">
        <v>101</v>
      </c>
      <c r="K162" s="38"/>
      <c r="L162" s="38"/>
      <c r="M162" s="38"/>
      <c r="N162" s="38"/>
      <c r="O162" s="38"/>
      <c r="P162" s="38"/>
      <c r="Q162" s="38"/>
      <c r="R162" s="38"/>
      <c r="S162" s="38"/>
      <c r="T162" s="38"/>
      <c r="U162" s="38"/>
      <c r="V162" s="38"/>
      <c r="W162" s="38"/>
      <c r="X162" s="38"/>
      <c r="Y162" s="38"/>
      <c r="Z162" s="39"/>
      <c r="AB162" s="34"/>
      <c r="AC162" s="34"/>
    </row>
    <row r="163" spans="1:29" ht="20.100000000000001" customHeight="1" x14ac:dyDescent="0.15">
      <c r="A163" s="18">
        <f>IFERROR(IF(AND($I153="する",AND($I163&lt;&gt;"", OR(ISERROR(FIND("@"&amp;LEFT($I163,3)&amp;"@", 都道府県3))=FALSE, ISERROR(FIND("@"&amp;LEFT($I163,4)&amp;"@",都道府県4))=FALSE))=FALSE),1001,0),3)</f>
        <v>0</v>
      </c>
      <c r="B163" s="18"/>
      <c r="C163" s="35"/>
      <c r="D163" s="36">
        <v>6</v>
      </c>
      <c r="E163" s="14" t="s">
        <v>42</v>
      </c>
      <c r="I163" s="202"/>
      <c r="J163" s="202"/>
      <c r="K163" s="202"/>
      <c r="L163" s="202"/>
      <c r="M163" s="202"/>
      <c r="N163" s="202"/>
      <c r="O163" s="202"/>
      <c r="P163" s="202"/>
      <c r="Q163" s="203"/>
      <c r="R163" s="202"/>
      <c r="S163" s="202"/>
      <c r="T163" s="202"/>
      <c r="U163" s="202"/>
      <c r="V163" s="202"/>
      <c r="W163" s="202"/>
      <c r="X163" s="202"/>
      <c r="Y163" s="202"/>
      <c r="Z163" s="39"/>
      <c r="AB163" s="34"/>
      <c r="AC163" s="34"/>
    </row>
    <row r="164" spans="1:29" ht="20.100000000000001" customHeight="1" x14ac:dyDescent="0.15">
      <c r="A164" s="18"/>
      <c r="B164" s="18"/>
      <c r="C164" s="35"/>
      <c r="D164" s="36"/>
      <c r="E164" s="34"/>
      <c r="F164" s="34"/>
      <c r="G164" s="34"/>
      <c r="H164" s="34"/>
      <c r="I164" s="37"/>
      <c r="J164" s="40" t="s">
        <v>43</v>
      </c>
      <c r="K164" s="38"/>
      <c r="L164" s="38"/>
      <c r="M164" s="38"/>
      <c r="N164" s="38"/>
      <c r="O164" s="38"/>
      <c r="P164" s="38"/>
      <c r="Q164" s="38"/>
      <c r="R164" s="38"/>
      <c r="S164" s="38"/>
      <c r="T164" s="38"/>
      <c r="U164" s="38"/>
      <c r="V164" s="38"/>
      <c r="W164" s="38"/>
      <c r="X164" s="38"/>
      <c r="Y164" s="38"/>
      <c r="Z164" s="39"/>
      <c r="AB164" s="34"/>
      <c r="AC164" s="34"/>
    </row>
    <row r="165" spans="1:29" ht="20.100000000000001" customHeight="1" x14ac:dyDescent="0.15">
      <c r="A165" s="18">
        <f>IFERROR(IF(AND($I153="する",NOT(AND(TRIM($I165)&lt;&gt;"",ISNUMBER(VALUE(SUBSTITUTE($I165,"-",""))),IFERROR(SEARCH("-",$I165),0)&gt;0))),1001,0),3)</f>
        <v>0</v>
      </c>
      <c r="B165" s="18"/>
      <c r="C165" s="35"/>
      <c r="D165" s="36">
        <v>7</v>
      </c>
      <c r="E165" s="14" t="s">
        <v>52</v>
      </c>
      <c r="I165" s="132"/>
      <c r="J165" s="132"/>
      <c r="K165" s="132"/>
      <c r="L165" s="132"/>
      <c r="M165" s="132"/>
      <c r="Y165" s="38"/>
      <c r="Z165" s="39"/>
      <c r="AB165" s="34"/>
      <c r="AC165" s="34"/>
    </row>
    <row r="166" spans="1:29" ht="20.100000000000001" customHeight="1" x14ac:dyDescent="0.15">
      <c r="A166" s="18"/>
      <c r="B166" s="18"/>
      <c r="C166" s="41"/>
      <c r="D166" s="34"/>
      <c r="E166" s="34"/>
      <c r="F166" s="34"/>
      <c r="G166" s="34"/>
      <c r="H166" s="34"/>
      <c r="I166" s="37"/>
      <c r="J166" s="40" t="s">
        <v>55</v>
      </c>
      <c r="K166" s="38"/>
      <c r="L166" s="38"/>
      <c r="M166" s="38"/>
      <c r="N166" s="38"/>
      <c r="O166" s="38"/>
      <c r="P166" s="38"/>
      <c r="Q166" s="38"/>
      <c r="R166" s="38"/>
      <c r="S166" s="38"/>
      <c r="T166" s="38"/>
      <c r="U166" s="38"/>
      <c r="V166" s="38"/>
      <c r="W166" s="38"/>
      <c r="X166" s="38"/>
      <c r="Y166" s="38"/>
      <c r="Z166" s="39"/>
      <c r="AB166" s="34"/>
      <c r="AC166" s="34"/>
    </row>
    <row r="167" spans="1:29" ht="20.100000000000001" customHeight="1" x14ac:dyDescent="0.15">
      <c r="A167" s="18">
        <f>IFERROR(IF(AND($I153="する",AND(TRIM($I167)&lt;&gt;"",NOT(AND(ISNUMBER(VALUE(SUBSTITUTE($I167,"-",""))),IFERROR(SEARCH("-",$I167),0)&gt;0)))),1001,0),3)</f>
        <v>0</v>
      </c>
      <c r="B167" s="18"/>
      <c r="C167" s="35"/>
      <c r="D167" s="36">
        <v>8</v>
      </c>
      <c r="E167" s="14" t="s">
        <v>56</v>
      </c>
      <c r="I167" s="132"/>
      <c r="J167" s="132"/>
      <c r="K167" s="132"/>
      <c r="L167" s="132"/>
      <c r="M167" s="132"/>
      <c r="N167" s="38"/>
      <c r="O167" s="38"/>
      <c r="P167" s="38"/>
      <c r="Q167" s="38"/>
      <c r="R167" s="38"/>
      <c r="S167" s="38"/>
      <c r="T167" s="38"/>
      <c r="U167" s="38"/>
      <c r="V167" s="38"/>
      <c r="W167" s="38"/>
      <c r="X167" s="38"/>
      <c r="Y167" s="38"/>
      <c r="Z167" s="39"/>
      <c r="AB167" s="34"/>
      <c r="AC167" s="34"/>
    </row>
    <row r="168" spans="1:29" ht="20.100000000000001" customHeight="1" x14ac:dyDescent="0.15">
      <c r="A168" s="18"/>
      <c r="B168" s="18"/>
      <c r="C168" s="41"/>
      <c r="D168" s="34"/>
      <c r="E168" s="34"/>
      <c r="F168" s="34"/>
      <c r="G168" s="34"/>
      <c r="H168" s="34"/>
      <c r="I168" s="37"/>
      <c r="J168" s="40" t="s">
        <v>55</v>
      </c>
      <c r="K168" s="38"/>
      <c r="L168" s="38"/>
      <c r="M168" s="38"/>
      <c r="N168" s="38"/>
      <c r="O168" s="38"/>
      <c r="P168" s="38"/>
      <c r="Q168" s="38"/>
      <c r="R168" s="38"/>
      <c r="S168" s="38"/>
      <c r="T168" s="38"/>
      <c r="U168" s="38"/>
      <c r="V168" s="38"/>
      <c r="W168" s="38"/>
      <c r="X168" s="38"/>
      <c r="Y168" s="38"/>
      <c r="Z168" s="39"/>
      <c r="AB168" s="34"/>
      <c r="AC168" s="34"/>
    </row>
    <row r="169" spans="1:29" ht="20.100000000000001" customHeight="1" x14ac:dyDescent="0.15">
      <c r="A169" s="18">
        <f>IFERROR(IF(AND($I153="する",AND(TRIM($I169)&lt;&gt;"", NOT(IFERROR(SEARCH("@",$I169),0)&gt;0))),1001,0),3)</f>
        <v>0</v>
      </c>
      <c r="B169" s="18"/>
      <c r="C169" s="35"/>
      <c r="D169" s="36">
        <v>9</v>
      </c>
      <c r="E169" s="14" t="s">
        <v>57</v>
      </c>
      <c r="I169" s="132"/>
      <c r="J169" s="132"/>
      <c r="K169" s="132"/>
      <c r="L169" s="132"/>
      <c r="M169" s="132"/>
      <c r="N169" s="132"/>
      <c r="O169" s="132"/>
      <c r="P169" s="132"/>
      <c r="Q169" s="133"/>
      <c r="R169" s="132"/>
      <c r="S169" s="132"/>
      <c r="T169" s="132"/>
      <c r="U169" s="132"/>
      <c r="V169" s="132"/>
      <c r="W169" s="132"/>
      <c r="X169" s="132"/>
      <c r="Y169" s="132"/>
      <c r="Z169" s="39"/>
      <c r="AB169" s="34"/>
      <c r="AC169" s="34"/>
    </row>
    <row r="170" spans="1:29" ht="20.100000000000001" customHeight="1" x14ac:dyDescent="0.15">
      <c r="A170" s="18"/>
      <c r="B170" s="18"/>
      <c r="C170" s="41"/>
      <c r="D170" s="34"/>
      <c r="E170" s="34"/>
      <c r="F170" s="34"/>
      <c r="G170" s="34"/>
      <c r="H170" s="34"/>
      <c r="I170" s="37"/>
      <c r="J170" s="46" t="s">
        <v>99</v>
      </c>
      <c r="K170" s="62"/>
      <c r="L170" s="38"/>
      <c r="M170" s="38"/>
      <c r="N170" s="38"/>
      <c r="O170" s="38"/>
      <c r="P170" s="38"/>
      <c r="Q170" s="63"/>
      <c r="R170" s="38"/>
      <c r="S170" s="38"/>
      <c r="T170" s="38"/>
      <c r="U170" s="38"/>
      <c r="V170" s="38"/>
      <c r="W170" s="38"/>
      <c r="X170" s="38"/>
      <c r="Y170" s="38"/>
      <c r="Z170" s="39"/>
      <c r="AB170" s="34"/>
      <c r="AC170" s="34"/>
    </row>
    <row r="171" spans="1:29" ht="20.100000000000001" customHeight="1" x14ac:dyDescent="0.15">
      <c r="A171" s="18"/>
      <c r="B171" s="18"/>
      <c r="C171" s="52"/>
      <c r="D171" s="53"/>
      <c r="E171" s="53"/>
      <c r="F171" s="53"/>
      <c r="G171" s="53"/>
      <c r="H171" s="53"/>
      <c r="I171" s="54"/>
      <c r="J171" s="54"/>
      <c r="K171" s="55"/>
      <c r="L171" s="54"/>
      <c r="M171" s="54"/>
      <c r="N171" s="54"/>
      <c r="O171" s="54"/>
      <c r="P171" s="54"/>
      <c r="Q171" s="54"/>
      <c r="R171" s="54"/>
      <c r="S171" s="54"/>
      <c r="T171" s="54"/>
      <c r="U171" s="54"/>
      <c r="V171" s="54"/>
      <c r="W171" s="54"/>
      <c r="X171" s="54"/>
      <c r="Y171" s="81"/>
      <c r="Z171" s="56"/>
      <c r="AA171" s="69"/>
      <c r="AB171" s="34"/>
      <c r="AC171" s="34"/>
    </row>
    <row r="172" spans="1:29" ht="20.100000000000001" customHeight="1" x14ac:dyDescent="0.15">
      <c r="A172" s="18"/>
      <c r="B172" s="18"/>
      <c r="C172" s="34"/>
      <c r="D172" s="34"/>
      <c r="E172" s="34"/>
      <c r="F172" s="34"/>
      <c r="G172" s="34"/>
      <c r="H172" s="34"/>
      <c r="I172" s="58"/>
      <c r="J172" s="58"/>
      <c r="K172" s="58"/>
      <c r="L172" s="58"/>
      <c r="M172" s="58"/>
      <c r="N172" s="58"/>
      <c r="O172" s="58"/>
      <c r="P172" s="58"/>
      <c r="Q172" s="58"/>
      <c r="R172" s="58"/>
      <c r="S172" s="58"/>
      <c r="T172" s="58"/>
      <c r="U172" s="58"/>
      <c r="V172" s="58"/>
      <c r="W172" s="58"/>
      <c r="X172" s="58"/>
      <c r="Y172" s="82"/>
      <c r="Z172" s="34"/>
      <c r="AA172" s="69"/>
    </row>
    <row r="173" spans="1:29" ht="20.100000000000001" customHeight="1" x14ac:dyDescent="0.15">
      <c r="A173" s="18"/>
      <c r="B173" s="18"/>
      <c r="C173" s="34"/>
      <c r="D173" s="34"/>
      <c r="E173" s="34"/>
      <c r="F173" s="34"/>
      <c r="G173" s="34"/>
      <c r="H173" s="34"/>
      <c r="I173" s="83"/>
      <c r="J173" s="58"/>
      <c r="K173" s="58"/>
      <c r="L173" s="58"/>
      <c r="M173" s="58"/>
      <c r="N173" s="82"/>
      <c r="O173" s="58"/>
      <c r="P173" s="58"/>
      <c r="Q173" s="58"/>
      <c r="R173" s="82"/>
      <c r="S173" s="58"/>
      <c r="T173" s="58"/>
      <c r="U173" s="58"/>
      <c r="V173" s="58"/>
      <c r="W173" s="58"/>
      <c r="X173" s="58"/>
      <c r="Y173" s="58"/>
      <c r="Z173" s="58"/>
      <c r="AA173" s="58"/>
    </row>
    <row r="174" spans="1:29" ht="20.100000000000001" customHeight="1" x14ac:dyDescent="0.15">
      <c r="A174" s="18"/>
      <c r="B174" s="18"/>
      <c r="C174" s="185" t="s">
        <v>14</v>
      </c>
      <c r="D174" s="186"/>
      <c r="E174" s="186"/>
      <c r="F174" s="186"/>
      <c r="G174" s="186"/>
      <c r="H174" s="187"/>
      <c r="I174" s="84"/>
      <c r="J174" s="85"/>
      <c r="K174" s="85"/>
      <c r="L174" s="85"/>
      <c r="M174" s="85"/>
      <c r="N174" s="85"/>
      <c r="O174" s="85"/>
      <c r="P174" s="85"/>
      <c r="Q174" s="85"/>
      <c r="R174" s="85"/>
      <c r="S174" s="85"/>
      <c r="T174" s="85"/>
      <c r="U174" s="85"/>
      <c r="V174" s="85"/>
      <c r="W174" s="85"/>
      <c r="X174" s="85"/>
      <c r="Y174" s="85"/>
      <c r="Z174" s="85"/>
    </row>
    <row r="175" spans="1:29" ht="20.100000000000001" customHeight="1" x14ac:dyDescent="0.15">
      <c r="A175" s="18"/>
      <c r="B175" s="18"/>
      <c r="C175" s="86"/>
      <c r="D175" s="87"/>
      <c r="E175" s="87"/>
      <c r="F175" s="87"/>
      <c r="G175" s="87"/>
      <c r="H175" s="87"/>
      <c r="Z175" s="79"/>
      <c r="AA175" s="49"/>
    </row>
    <row r="176" spans="1:29" ht="20.100000000000001" customHeight="1" x14ac:dyDescent="0.15">
      <c r="A176" s="29"/>
      <c r="B176" s="18"/>
      <c r="C176" s="30"/>
      <c r="D176" s="36">
        <v>1</v>
      </c>
      <c r="E176" s="14" t="s">
        <v>22</v>
      </c>
      <c r="I176" s="135"/>
      <c r="J176" s="136"/>
      <c r="K176" s="136"/>
      <c r="L176" s="136"/>
      <c r="M176" s="136"/>
      <c r="N176" s="88"/>
      <c r="O176" s="88"/>
      <c r="P176" s="88"/>
      <c r="Q176" s="88"/>
      <c r="R176" s="88"/>
      <c r="S176" s="88"/>
      <c r="T176" s="88"/>
      <c r="U176" s="88"/>
      <c r="V176" s="34"/>
      <c r="W176" s="34"/>
      <c r="Z176" s="79"/>
      <c r="AB176" s="34"/>
    </row>
    <row r="177" spans="1:28" ht="30" customHeight="1" x14ac:dyDescent="0.15">
      <c r="A177" s="29"/>
      <c r="B177" s="18"/>
      <c r="C177" s="30"/>
      <c r="D177" s="89"/>
      <c r="E177" s="90"/>
      <c r="F177" s="90"/>
      <c r="G177" s="90"/>
      <c r="H177" s="88"/>
      <c r="I177" s="91"/>
      <c r="J177" s="161"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61"/>
      <c r="L177" s="161"/>
      <c r="M177" s="161"/>
      <c r="N177" s="161"/>
      <c r="O177" s="161"/>
      <c r="P177" s="161"/>
      <c r="Q177" s="161"/>
      <c r="R177" s="161"/>
      <c r="S177" s="161"/>
      <c r="T177" s="161"/>
      <c r="U177" s="161"/>
      <c r="V177" s="161"/>
      <c r="W177" s="161"/>
      <c r="X177" s="161"/>
      <c r="Y177" s="161"/>
      <c r="Z177" s="79"/>
    </row>
    <row r="178" spans="1:28" ht="20.100000000000001" customHeight="1" x14ac:dyDescent="0.15">
      <c r="A178" s="29"/>
      <c r="B178" s="18"/>
      <c r="C178" s="30"/>
      <c r="D178" s="36">
        <v>2</v>
      </c>
      <c r="E178" s="14" t="s">
        <v>23</v>
      </c>
      <c r="I178" s="132"/>
      <c r="J178" s="136"/>
      <c r="K178" s="136"/>
      <c r="L178" s="136"/>
      <c r="M178" s="136"/>
      <c r="N178" s="88"/>
      <c r="O178" s="88"/>
      <c r="P178" s="68"/>
      <c r="Q178" s="88"/>
      <c r="R178" s="88"/>
      <c r="S178" s="88"/>
      <c r="T178" s="88"/>
      <c r="U178" s="88"/>
      <c r="V178" s="34"/>
      <c r="W178" s="34"/>
      <c r="Z178" s="79"/>
      <c r="AB178" s="34"/>
    </row>
    <row r="179" spans="1:28" ht="20.100000000000001" customHeight="1" x14ac:dyDescent="0.15">
      <c r="A179" s="29"/>
      <c r="B179" s="18"/>
      <c r="C179" s="30"/>
      <c r="D179" s="89"/>
      <c r="E179" s="90"/>
      <c r="F179" s="90"/>
      <c r="G179" s="90"/>
      <c r="H179" s="88"/>
      <c r="I179" s="91"/>
      <c r="J179" s="162" t="s">
        <v>105</v>
      </c>
      <c r="K179" s="162"/>
      <c r="L179" s="162"/>
      <c r="M179" s="162"/>
      <c r="N179" s="162"/>
      <c r="O179" s="162"/>
      <c r="P179" s="162"/>
      <c r="Q179" s="162"/>
      <c r="R179" s="162"/>
      <c r="S179" s="162"/>
      <c r="T179" s="162"/>
      <c r="U179" s="162"/>
      <c r="V179" s="162"/>
      <c r="W179" s="162"/>
      <c r="X179" s="162"/>
      <c r="Y179" s="162"/>
      <c r="Z179" s="79"/>
    </row>
    <row r="180" spans="1:28" ht="20.100000000000001" customHeight="1" x14ac:dyDescent="0.15">
      <c r="A180" s="18"/>
      <c r="B180" s="18"/>
      <c r="C180" s="35"/>
      <c r="D180" s="36">
        <v>3</v>
      </c>
      <c r="E180" s="34" t="s">
        <v>1</v>
      </c>
      <c r="F180" s="34"/>
      <c r="P180" s="92"/>
      <c r="Q180" s="93"/>
      <c r="R180" s="93"/>
      <c r="S180" s="93"/>
      <c r="T180" s="93"/>
      <c r="U180" s="93"/>
      <c r="V180" s="93"/>
      <c r="W180" s="93"/>
      <c r="X180" s="93"/>
      <c r="Y180" s="93"/>
      <c r="Z180" s="39"/>
    </row>
    <row r="181" spans="1:28" ht="45" customHeight="1" x14ac:dyDescent="0.15">
      <c r="A181" s="18"/>
      <c r="B181" s="18"/>
      <c r="C181" s="35"/>
      <c r="D181" s="36"/>
      <c r="E181" s="230" t="s">
        <v>37</v>
      </c>
      <c r="F181" s="230"/>
      <c r="G181" s="230"/>
      <c r="H181" s="230"/>
      <c r="I181" s="230"/>
      <c r="J181" s="230"/>
      <c r="K181" s="230"/>
      <c r="L181" s="230"/>
      <c r="M181" s="230"/>
      <c r="N181" s="230"/>
      <c r="O181" s="230"/>
      <c r="P181" s="230"/>
      <c r="Q181" s="230"/>
      <c r="R181" s="230"/>
      <c r="S181" s="230"/>
      <c r="T181" s="230"/>
      <c r="U181" s="230"/>
      <c r="V181" s="230"/>
      <c r="W181" s="230"/>
      <c r="X181" s="230"/>
      <c r="Y181" s="230"/>
      <c r="Z181" s="39"/>
    </row>
    <row r="182" spans="1:28" ht="20.100000000000001" customHeight="1" x14ac:dyDescent="0.15">
      <c r="A182" s="18">
        <f>IFERROR(IF(COUNTIF($K183:$K186,"○")&gt;1,1001,0),3)</f>
        <v>0</v>
      </c>
      <c r="B182" s="18"/>
      <c r="C182" s="35"/>
      <c r="D182" s="36"/>
      <c r="E182" s="231" t="s">
        <v>8</v>
      </c>
      <c r="F182" s="232"/>
      <c r="G182" s="232"/>
      <c r="H182" s="232"/>
      <c r="I182" s="232"/>
      <c r="J182" s="233"/>
      <c r="K182" s="234" t="s">
        <v>16</v>
      </c>
      <c r="L182" s="235"/>
      <c r="M182" s="236"/>
      <c r="N182" s="237" t="s">
        <v>9</v>
      </c>
      <c r="O182" s="238"/>
      <c r="P182" s="238"/>
      <c r="Q182" s="238"/>
      <c r="R182" s="238"/>
      <c r="S182" s="238"/>
      <c r="T182" s="238"/>
      <c r="U182" s="238"/>
      <c r="V182" s="239"/>
      <c r="W182" s="240" t="s">
        <v>10</v>
      </c>
      <c r="X182" s="241"/>
      <c r="Y182" s="242"/>
      <c r="Z182" s="39"/>
    </row>
    <row r="183" spans="1:28" ht="20.100000000000001" customHeight="1" x14ac:dyDescent="0.15">
      <c r="A183" s="18"/>
      <c r="B183" s="18"/>
      <c r="C183" s="35"/>
      <c r="D183" s="94"/>
      <c r="E183" s="243" t="s">
        <v>17</v>
      </c>
      <c r="F183" s="244"/>
      <c r="G183" s="244"/>
      <c r="H183" s="244"/>
      <c r="I183" s="244"/>
      <c r="J183" s="245"/>
      <c r="K183" s="246" t="s">
        <v>475</v>
      </c>
      <c r="L183" s="247"/>
      <c r="M183" s="248"/>
      <c r="N183" s="249"/>
      <c r="O183" s="250"/>
      <c r="P183" s="250"/>
      <c r="Q183" s="250"/>
      <c r="R183" s="250"/>
      <c r="S183" s="250"/>
      <c r="T183" s="250"/>
      <c r="U183" s="250"/>
      <c r="V183" s="251"/>
      <c r="W183" s="252"/>
      <c r="X183" s="253"/>
      <c r="Y183" s="254"/>
      <c r="Z183" s="39"/>
      <c r="AB183" s="34"/>
    </row>
    <row r="184" spans="1:28" ht="20.100000000000001" customHeight="1" x14ac:dyDescent="0.15">
      <c r="A184" s="18">
        <f>IFERROR(IF(AND($K184="○",TRIM($N184)=""),1001,0),3)</f>
        <v>0</v>
      </c>
      <c r="B184" s="18"/>
      <c r="C184" s="35"/>
      <c r="D184" s="94"/>
      <c r="E184" s="169" t="s">
        <v>18</v>
      </c>
      <c r="F184" s="170"/>
      <c r="G184" s="170"/>
      <c r="H184" s="170"/>
      <c r="I184" s="170"/>
      <c r="J184" s="171"/>
      <c r="K184" s="222"/>
      <c r="L184" s="223"/>
      <c r="M184" s="224"/>
      <c r="N184" s="178"/>
      <c r="O184" s="179"/>
      <c r="P184" s="179"/>
      <c r="Q184" s="179"/>
      <c r="R184" s="179"/>
      <c r="S184" s="179"/>
      <c r="T184" s="179"/>
      <c r="U184" s="179"/>
      <c r="V184" s="181"/>
      <c r="W184" s="225"/>
      <c r="X184" s="226"/>
      <c r="Y184" s="227"/>
      <c r="Z184" s="39"/>
      <c r="AB184" s="34"/>
    </row>
    <row r="185" spans="1:28" ht="20.100000000000001" customHeight="1" x14ac:dyDescent="0.15">
      <c r="A185" s="18">
        <f>IFERROR(IF(AND($K185="○",TRIM($N185)=""),1001,0),3)</f>
        <v>0</v>
      </c>
      <c r="B185" s="18"/>
      <c r="C185" s="35"/>
      <c r="D185" s="94"/>
      <c r="E185" s="169" t="s">
        <v>19</v>
      </c>
      <c r="F185" s="170"/>
      <c r="G185" s="170"/>
      <c r="H185" s="170"/>
      <c r="I185" s="170"/>
      <c r="J185" s="171"/>
      <c r="K185" s="222"/>
      <c r="L185" s="223"/>
      <c r="M185" s="224"/>
      <c r="N185" s="178"/>
      <c r="O185" s="179"/>
      <c r="P185" s="179"/>
      <c r="Q185" s="179"/>
      <c r="R185" s="179"/>
      <c r="S185" s="179"/>
      <c r="T185" s="179"/>
      <c r="U185" s="179"/>
      <c r="V185" s="181"/>
      <c r="W185" s="204">
        <v>100</v>
      </c>
      <c r="X185" s="205"/>
      <c r="Y185" s="95" t="s">
        <v>11</v>
      </c>
      <c r="Z185" s="39"/>
      <c r="AB185" s="34"/>
    </row>
    <row r="186" spans="1:28" ht="20.100000000000001" customHeight="1" x14ac:dyDescent="0.15">
      <c r="A186" s="18">
        <f>IFERROR(IF(AND($K186="○",OR(TRIM($N186)="",TRIM($W186)="")),1001,0),3)</f>
        <v>0</v>
      </c>
      <c r="B186" s="18"/>
      <c r="C186" s="35"/>
      <c r="D186" s="94"/>
      <c r="E186" s="206" t="s">
        <v>20</v>
      </c>
      <c r="F186" s="207"/>
      <c r="G186" s="207"/>
      <c r="H186" s="207"/>
      <c r="I186" s="207"/>
      <c r="J186" s="208"/>
      <c r="K186" s="172"/>
      <c r="L186" s="173"/>
      <c r="M186" s="174"/>
      <c r="N186" s="178"/>
      <c r="O186" s="179"/>
      <c r="P186" s="180"/>
      <c r="Q186" s="179"/>
      <c r="R186" s="179"/>
      <c r="S186" s="179"/>
      <c r="T186" s="179"/>
      <c r="U186" s="179"/>
      <c r="V186" s="181"/>
      <c r="W186" s="182"/>
      <c r="X186" s="183"/>
      <c r="Y186" s="96" t="s">
        <v>11</v>
      </c>
      <c r="Z186" s="39"/>
      <c r="AB186" s="34"/>
    </row>
    <row r="187" spans="1:28" ht="20.100000000000001" customHeight="1" x14ac:dyDescent="0.15">
      <c r="A187" s="18"/>
      <c r="B187" s="18"/>
      <c r="C187" s="35"/>
      <c r="D187" s="94"/>
      <c r="E187" s="213"/>
      <c r="F187" s="214"/>
      <c r="G187" s="214"/>
      <c r="H187" s="214"/>
      <c r="I187" s="214"/>
      <c r="J187" s="215"/>
      <c r="K187" s="175"/>
      <c r="L187" s="176"/>
      <c r="M187" s="177"/>
      <c r="N187" s="216"/>
      <c r="O187" s="217"/>
      <c r="P187" s="218"/>
      <c r="Q187" s="217"/>
      <c r="R187" s="217"/>
      <c r="S187" s="217"/>
      <c r="T187" s="217"/>
      <c r="U187" s="217"/>
      <c r="V187" s="219"/>
      <c r="W187" s="220"/>
      <c r="X187" s="221"/>
      <c r="Y187" s="97" t="s">
        <v>11</v>
      </c>
      <c r="Z187" s="39"/>
      <c r="AB187" s="34"/>
    </row>
    <row r="188" spans="1:28" ht="20.100000000000001" customHeight="1" x14ac:dyDescent="0.15">
      <c r="A188" s="18"/>
      <c r="B188" s="18"/>
      <c r="C188" s="35"/>
      <c r="D188" s="36"/>
      <c r="E188" s="98"/>
      <c r="F188" s="98"/>
      <c r="G188" s="98"/>
      <c r="H188" s="98"/>
      <c r="I188" s="98"/>
      <c r="J188" s="98"/>
      <c r="K188" s="38"/>
      <c r="L188" s="38"/>
      <c r="M188" s="38"/>
      <c r="N188" s="38"/>
      <c r="O188" s="38"/>
      <c r="P188" s="38"/>
      <c r="Q188" s="38"/>
      <c r="R188" s="38"/>
      <c r="S188" s="38"/>
      <c r="T188" s="38"/>
      <c r="U188" s="38"/>
      <c r="V188" s="38"/>
      <c r="W188" s="38"/>
      <c r="X188" s="38"/>
      <c r="Y188" s="38"/>
      <c r="Z188" s="39"/>
      <c r="AB188" s="34"/>
    </row>
    <row r="189" spans="1:28" ht="20.100000000000001" customHeight="1" x14ac:dyDescent="0.15">
      <c r="A189" s="18">
        <f>IFERROR(IF(TRIM($I189)="",1001,0),3)</f>
        <v>0</v>
      </c>
      <c r="B189" s="18"/>
      <c r="C189" s="35"/>
      <c r="D189" s="36">
        <v>4</v>
      </c>
      <c r="E189" s="14" t="s">
        <v>0</v>
      </c>
      <c r="I189" s="134">
        <v>15</v>
      </c>
      <c r="J189" s="134"/>
      <c r="K189" s="134"/>
      <c r="L189" s="134"/>
      <c r="M189" s="134"/>
      <c r="N189" s="34" t="s">
        <v>21</v>
      </c>
      <c r="O189" s="34"/>
      <c r="P189" s="34"/>
      <c r="Q189" s="34"/>
      <c r="R189" s="34"/>
      <c r="S189" s="34"/>
      <c r="T189" s="34"/>
      <c r="U189" s="34"/>
      <c r="V189" s="34"/>
      <c r="W189" s="34"/>
      <c r="X189" s="34"/>
      <c r="Y189" s="34"/>
      <c r="Z189" s="39"/>
      <c r="AB189" s="34"/>
    </row>
    <row r="190" spans="1:28" ht="45" customHeight="1" x14ac:dyDescent="0.15">
      <c r="A190" s="18"/>
      <c r="B190" s="18"/>
      <c r="C190" s="41"/>
      <c r="D190" s="34"/>
      <c r="E190" s="34"/>
      <c r="F190" s="34"/>
      <c r="G190" s="34"/>
      <c r="H190" s="34"/>
      <c r="I190" s="37"/>
      <c r="J190" s="161" t="s">
        <v>97</v>
      </c>
      <c r="K190" s="162"/>
      <c r="L190" s="162"/>
      <c r="M190" s="162"/>
      <c r="N190" s="162"/>
      <c r="O190" s="162"/>
      <c r="P190" s="162"/>
      <c r="Q190" s="162"/>
      <c r="R190" s="162"/>
      <c r="S190" s="162"/>
      <c r="T190" s="162"/>
      <c r="U190" s="162"/>
      <c r="V190" s="162"/>
      <c r="W190" s="162"/>
      <c r="X190" s="162"/>
      <c r="Y190" s="162"/>
      <c r="Z190" s="39"/>
    </row>
    <row r="191" spans="1:28" ht="20.100000000000001" customHeight="1" x14ac:dyDescent="0.15">
      <c r="A191" s="18"/>
      <c r="B191" s="18"/>
      <c r="C191" s="35"/>
      <c r="D191" s="36">
        <v>5</v>
      </c>
      <c r="E191" s="14" t="s">
        <v>24</v>
      </c>
      <c r="I191" s="135"/>
      <c r="J191" s="163"/>
      <c r="K191" s="163"/>
      <c r="L191" s="163"/>
      <c r="M191" s="163"/>
      <c r="N191" s="34"/>
      <c r="O191" s="34"/>
      <c r="P191" s="34"/>
      <c r="Q191" s="34"/>
      <c r="R191" s="34"/>
      <c r="S191" s="34"/>
      <c r="T191" s="34"/>
      <c r="U191" s="34"/>
      <c r="V191" s="34"/>
      <c r="W191" s="34"/>
      <c r="X191" s="34"/>
      <c r="Y191" s="34"/>
      <c r="Z191" s="39"/>
      <c r="AB191" s="34"/>
    </row>
    <row r="192" spans="1:28" ht="20.100000000000001" customHeight="1" x14ac:dyDescent="0.15">
      <c r="A192" s="18"/>
      <c r="B192" s="18"/>
      <c r="C192" s="41"/>
      <c r="D192" s="34"/>
      <c r="E192" s="34"/>
      <c r="F192" s="34"/>
      <c r="G192" s="34"/>
      <c r="H192" s="34"/>
      <c r="I192" s="37"/>
      <c r="J192" s="40" t="str">
        <f>日付例&amp;"　年月日を入力してください。個人の場合や設立日が1900/3/31以前の場合は、入力不要です。"</f>
        <v>例)2025/4/1、R7/4/1　年月日を入力してください。個人の場合や設立日が1900/3/31以前の場合は、入力不要です。</v>
      </c>
      <c r="K192" s="38"/>
      <c r="L192" s="38"/>
      <c r="M192" s="38"/>
      <c r="N192" s="38"/>
      <c r="O192" s="38"/>
      <c r="P192" s="38"/>
      <c r="Q192" s="38"/>
      <c r="R192" s="38"/>
      <c r="S192" s="38"/>
      <c r="T192" s="38"/>
      <c r="U192" s="38"/>
      <c r="V192" s="38"/>
      <c r="W192" s="38"/>
      <c r="X192" s="38"/>
      <c r="Y192" s="38"/>
      <c r="Z192" s="39"/>
    </row>
    <row r="193" spans="1:28" ht="20.100000000000001" customHeight="1" x14ac:dyDescent="0.15">
      <c r="A193" s="18"/>
      <c r="B193" s="18"/>
      <c r="C193" s="35"/>
      <c r="D193" s="36">
        <v>6</v>
      </c>
      <c r="E193" s="14" t="s">
        <v>78</v>
      </c>
      <c r="F193" s="34"/>
      <c r="G193" s="34"/>
      <c r="H193" s="34"/>
      <c r="I193" s="135"/>
      <c r="J193" s="163"/>
      <c r="K193" s="163"/>
      <c r="L193" s="163"/>
      <c r="M193" s="163"/>
      <c r="N193" s="99"/>
      <c r="O193" s="93"/>
      <c r="P193" s="93"/>
      <c r="Q193" s="93"/>
      <c r="R193" s="93"/>
      <c r="S193" s="93"/>
      <c r="T193" s="93"/>
      <c r="U193" s="93"/>
      <c r="V193" s="93"/>
      <c r="W193" s="93"/>
      <c r="X193" s="93"/>
      <c r="Y193" s="93"/>
      <c r="Z193" s="100"/>
      <c r="AA193" s="41"/>
      <c r="AB193" s="34"/>
    </row>
    <row r="194" spans="1:28" ht="20.100000000000001" customHeight="1" x14ac:dyDescent="0.15">
      <c r="A194" s="18"/>
      <c r="B194" s="18"/>
      <c r="C194" s="35"/>
      <c r="D194" s="36"/>
      <c r="E194" s="34"/>
      <c r="F194" s="34"/>
      <c r="G194" s="34"/>
      <c r="H194" s="34"/>
      <c r="I194" s="101"/>
      <c r="J194" s="40" t="str">
        <f>日付例&amp;"　年月日を入力してください。創業日が1900/3/31以前の場合は、入力不要です。"</f>
        <v>例)2025/4/1、R7/4/1　年月日を入力してください。創業日が1900/3/31以前の場合は、入力不要です。</v>
      </c>
      <c r="K194" s="40"/>
      <c r="L194" s="40"/>
      <c r="M194" s="48"/>
      <c r="N194" s="102"/>
      <c r="O194" s="40"/>
      <c r="P194" s="48"/>
      <c r="Q194" s="40"/>
      <c r="R194" s="40"/>
      <c r="S194" s="40"/>
      <c r="T194" s="40"/>
      <c r="U194" s="40"/>
      <c r="V194" s="40"/>
      <c r="W194" s="40"/>
      <c r="X194" s="40"/>
      <c r="Y194" s="40"/>
      <c r="Z194" s="51"/>
      <c r="AA194" s="41"/>
    </row>
    <row r="195" spans="1:28" ht="20.100000000000001" customHeight="1" x14ac:dyDescent="0.15">
      <c r="A195" s="18"/>
      <c r="B195" s="18"/>
      <c r="C195" s="35"/>
      <c r="D195" s="36">
        <v>7</v>
      </c>
      <c r="E195" s="34" t="s">
        <v>25</v>
      </c>
      <c r="F195" s="34"/>
      <c r="G195" s="34"/>
      <c r="H195" s="34"/>
      <c r="I195" s="135"/>
      <c r="J195" s="136"/>
      <c r="K195" s="136"/>
      <c r="L195" s="136"/>
      <c r="M195" s="136"/>
      <c r="N195" s="103" t="s">
        <v>26</v>
      </c>
      <c r="O195" s="135"/>
      <c r="P195" s="133"/>
      <c r="Q195" s="133"/>
      <c r="R195" s="133"/>
      <c r="S195" s="104" t="s">
        <v>27</v>
      </c>
      <c r="U195" s="93"/>
      <c r="V195" s="93"/>
      <c r="W195" s="93"/>
      <c r="X195" s="93"/>
      <c r="Y195" s="93"/>
      <c r="Z195" s="100"/>
      <c r="AA195" s="41"/>
      <c r="AB195" s="34"/>
    </row>
    <row r="196" spans="1:28" ht="20.100000000000001" customHeight="1" x14ac:dyDescent="0.15">
      <c r="A196" s="18"/>
      <c r="B196" s="18"/>
      <c r="C196" s="35"/>
      <c r="D196" s="36"/>
      <c r="E196" s="98" t="s">
        <v>28</v>
      </c>
      <c r="F196" s="34"/>
      <c r="G196" s="34"/>
      <c r="H196" s="34"/>
      <c r="I196" s="101"/>
      <c r="J196" s="40" t="str">
        <f>日付例&amp;"　年月日を入力してください。"</f>
        <v>例)2025/4/1、R7/4/1　年月日を入力してください。</v>
      </c>
      <c r="K196" s="40"/>
      <c r="L196" s="40"/>
      <c r="M196" s="48"/>
      <c r="N196" s="102"/>
      <c r="O196" s="40"/>
      <c r="P196" s="48"/>
      <c r="Q196" s="40"/>
      <c r="R196" s="40"/>
      <c r="S196" s="40"/>
      <c r="T196" s="40"/>
      <c r="U196" s="40"/>
      <c r="V196" s="40"/>
      <c r="W196" s="40"/>
      <c r="X196" s="40"/>
      <c r="Y196" s="40"/>
      <c r="Z196" s="51"/>
      <c r="AA196" s="41"/>
    </row>
    <row r="197" spans="1:28" ht="20.100000000000001" customHeight="1" x14ac:dyDescent="0.15">
      <c r="A197" s="18"/>
      <c r="B197" s="18"/>
      <c r="C197" s="35"/>
      <c r="D197" s="36">
        <v>8</v>
      </c>
      <c r="E197" s="105" t="s">
        <v>94</v>
      </c>
      <c r="F197" s="34"/>
      <c r="G197" s="34"/>
      <c r="H197" s="34"/>
      <c r="I197" s="135"/>
      <c r="J197" s="136"/>
      <c r="K197" s="136"/>
      <c r="L197" s="136"/>
      <c r="M197" s="136"/>
      <c r="N197" s="106"/>
      <c r="O197" s="93"/>
      <c r="P197" s="92"/>
      <c r="Q197" s="93"/>
      <c r="R197" s="93"/>
      <c r="S197" s="93"/>
      <c r="T197" s="93"/>
      <c r="U197" s="93"/>
      <c r="V197" s="93"/>
      <c r="W197" s="93"/>
      <c r="X197" s="93"/>
      <c r="Y197" s="93"/>
      <c r="Z197" s="100"/>
      <c r="AA197" s="41"/>
      <c r="AB197" s="34"/>
    </row>
    <row r="198" spans="1:28" ht="20.100000000000001" customHeight="1" x14ac:dyDescent="0.15">
      <c r="A198" s="18"/>
      <c r="B198" s="18"/>
      <c r="C198" s="35"/>
      <c r="D198" s="36"/>
      <c r="E198" s="98" t="s">
        <v>79</v>
      </c>
      <c r="F198" s="34"/>
      <c r="G198" s="34"/>
      <c r="H198" s="34"/>
      <c r="I198" s="107"/>
      <c r="J198" s="40" t="str">
        <f>日付例&amp;"　年月日を入力してください。"</f>
        <v>例)2025/4/1、R7/4/1　年月日を入力してください。</v>
      </c>
      <c r="K198" s="40"/>
      <c r="L198" s="40"/>
      <c r="M198" s="48"/>
      <c r="N198" s="102"/>
      <c r="O198" s="40"/>
      <c r="P198" s="48"/>
      <c r="Q198" s="40"/>
      <c r="R198" s="40"/>
      <c r="X198" s="40"/>
      <c r="Y198" s="40"/>
      <c r="Z198" s="51"/>
      <c r="AA198" s="41"/>
    </row>
    <row r="199" spans="1:28" ht="20.100000000000001" customHeight="1" x14ac:dyDescent="0.15">
      <c r="A199" s="18"/>
      <c r="B199" s="18"/>
      <c r="C199" s="35"/>
      <c r="D199" s="36">
        <v>9</v>
      </c>
      <c r="E199" s="14" t="s">
        <v>103</v>
      </c>
      <c r="I199" s="88"/>
      <c r="J199" s="88"/>
      <c r="K199" s="88"/>
      <c r="L199" s="88"/>
      <c r="M199" s="34"/>
      <c r="N199" s="34"/>
      <c r="O199" s="34"/>
      <c r="P199" s="34"/>
      <c r="Q199" s="34"/>
      <c r="R199" s="34"/>
      <c r="S199" s="34"/>
      <c r="T199" s="34"/>
      <c r="U199" s="34"/>
      <c r="V199" s="34"/>
      <c r="W199" s="34"/>
      <c r="X199" s="34"/>
      <c r="Z199" s="79"/>
    </row>
    <row r="200" spans="1:28" ht="20.100000000000001" customHeight="1" x14ac:dyDescent="0.15">
      <c r="A200" s="18">
        <f>IFERROR(IF(TRIM($I200)="",1001,0),3)</f>
        <v>0</v>
      </c>
      <c r="B200" s="18"/>
      <c r="C200" s="35"/>
      <c r="E200" s="146" t="s">
        <v>80</v>
      </c>
      <c r="F200" s="147"/>
      <c r="G200" s="147"/>
      <c r="H200" s="148"/>
      <c r="I200" s="149">
        <v>2</v>
      </c>
      <c r="J200" s="150"/>
      <c r="K200" s="150"/>
      <c r="L200" s="150"/>
      <c r="M200" s="151"/>
      <c r="Y200" s="34"/>
      <c r="Z200" s="79"/>
      <c r="AB200" s="34"/>
    </row>
    <row r="201" spans="1:28" ht="20.100000000000001" customHeight="1" x14ac:dyDescent="0.15">
      <c r="A201" s="18">
        <f>IFERROR(IF(TRIM($I201)="",1001,0),3)</f>
        <v>0</v>
      </c>
      <c r="B201" s="18"/>
      <c r="C201" s="35"/>
      <c r="D201" s="36"/>
      <c r="E201" s="152" t="s">
        <v>81</v>
      </c>
      <c r="F201" s="153"/>
      <c r="G201" s="153"/>
      <c r="H201" s="154"/>
      <c r="I201" s="155">
        <v>3</v>
      </c>
      <c r="J201" s="156"/>
      <c r="K201" s="156"/>
      <c r="L201" s="156"/>
      <c r="M201" s="157"/>
      <c r="Y201" s="34"/>
      <c r="Z201" s="79"/>
      <c r="AB201" s="34"/>
    </row>
    <row r="202" spans="1:28" ht="20.100000000000001" customHeight="1" x14ac:dyDescent="0.15">
      <c r="A202" s="18">
        <f>IFERROR(IF(TRIM($I202)="",1001,0),3)</f>
        <v>0</v>
      </c>
      <c r="B202" s="18"/>
      <c r="C202" s="35"/>
      <c r="D202" s="36"/>
      <c r="E202" s="158" t="s">
        <v>82</v>
      </c>
      <c r="F202" s="159"/>
      <c r="G202" s="159"/>
      <c r="H202" s="160"/>
      <c r="I202" s="155">
        <v>10</v>
      </c>
      <c r="J202" s="156"/>
      <c r="K202" s="156"/>
      <c r="L202" s="156"/>
      <c r="M202" s="157"/>
      <c r="Y202" s="34"/>
      <c r="Z202" s="79"/>
      <c r="AB202" s="34"/>
    </row>
    <row r="203" spans="1:28" ht="20.100000000000001" customHeight="1" x14ac:dyDescent="0.15">
      <c r="A203" s="18"/>
      <c r="B203" s="18"/>
      <c r="C203" s="35"/>
      <c r="D203" s="36"/>
      <c r="E203" s="152" t="s">
        <v>83</v>
      </c>
      <c r="F203" s="153"/>
      <c r="G203" s="153"/>
      <c r="H203" s="154"/>
      <c r="I203" s="198">
        <f>I200+I201+I202</f>
        <v>15</v>
      </c>
      <c r="J203" s="199"/>
      <c r="K203" s="199"/>
      <c r="L203" s="199"/>
      <c r="M203" s="200"/>
      <c r="Y203" s="34"/>
      <c r="Z203" s="79"/>
    </row>
    <row r="204" spans="1:28" ht="20.100000000000001" customHeight="1" x14ac:dyDescent="0.15">
      <c r="A204" s="18">
        <f>IFERROR(IF(TRIM($I204)="",1001,0),3)</f>
        <v>0</v>
      </c>
      <c r="B204" s="18"/>
      <c r="C204" s="35"/>
      <c r="D204" s="36"/>
      <c r="E204" s="209" t="s">
        <v>84</v>
      </c>
      <c r="F204" s="210"/>
      <c r="G204" s="210"/>
      <c r="H204" s="211"/>
      <c r="I204" s="166">
        <v>3</v>
      </c>
      <c r="J204" s="167"/>
      <c r="K204" s="167"/>
      <c r="L204" s="167"/>
      <c r="M204" s="168"/>
      <c r="Y204" s="34"/>
      <c r="Z204" s="79"/>
      <c r="AB204" s="34"/>
    </row>
    <row r="205" spans="1:28" ht="20.100000000000001" customHeight="1" x14ac:dyDescent="0.15">
      <c r="A205" s="18"/>
      <c r="B205" s="18"/>
      <c r="C205" s="35"/>
      <c r="D205" s="36"/>
      <c r="E205" s="108"/>
      <c r="F205" s="109"/>
      <c r="G205" s="106"/>
      <c r="H205" s="106"/>
      <c r="I205" s="99"/>
      <c r="J205" s="106"/>
      <c r="K205" s="106"/>
      <c r="Y205" s="34"/>
      <c r="Z205" s="79"/>
    </row>
    <row r="206" spans="1:28" ht="20.100000000000001" customHeight="1" x14ac:dyDescent="0.15">
      <c r="A206" s="18"/>
      <c r="B206" s="18"/>
      <c r="C206" s="35"/>
      <c r="D206" s="36">
        <v>10</v>
      </c>
      <c r="E206" s="14" t="s">
        <v>29</v>
      </c>
      <c r="I206" s="132"/>
      <c r="J206" s="163"/>
      <c r="K206" s="163"/>
      <c r="L206" s="163"/>
      <c r="M206" s="163"/>
      <c r="N206" s="34"/>
      <c r="O206" s="34"/>
      <c r="P206" s="34"/>
      <c r="Q206" s="34"/>
      <c r="R206" s="34"/>
      <c r="S206" s="34"/>
      <c r="T206" s="34"/>
      <c r="U206" s="34"/>
      <c r="V206" s="34"/>
      <c r="W206" s="34"/>
      <c r="X206" s="34"/>
      <c r="Y206" s="34"/>
      <c r="Z206" s="39"/>
      <c r="AB206" s="34"/>
    </row>
    <row r="207" spans="1:28" ht="60" customHeight="1" x14ac:dyDescent="0.15">
      <c r="A207" s="18"/>
      <c r="B207" s="18"/>
      <c r="C207" s="41"/>
      <c r="D207" s="34"/>
      <c r="E207" s="34"/>
      <c r="F207" s="34"/>
      <c r="G207" s="34"/>
      <c r="H207" s="34"/>
      <c r="I207" s="37"/>
      <c r="J207" s="184" t="s">
        <v>98</v>
      </c>
      <c r="K207" s="184"/>
      <c r="L207" s="184"/>
      <c r="M207" s="184"/>
      <c r="N207" s="184"/>
      <c r="O207" s="184"/>
      <c r="P207" s="184"/>
      <c r="Q207" s="184"/>
      <c r="R207" s="184"/>
      <c r="S207" s="184"/>
      <c r="T207" s="184"/>
      <c r="U207" s="184"/>
      <c r="V207" s="184"/>
      <c r="W207" s="184"/>
      <c r="X207" s="184"/>
      <c r="Y207" s="184"/>
      <c r="Z207" s="39"/>
    </row>
    <row r="208" spans="1:28" ht="20.100000000000001" customHeight="1" x14ac:dyDescent="0.15">
      <c r="A208" s="18"/>
      <c r="B208" s="18"/>
      <c r="C208" s="30"/>
      <c r="D208" s="36">
        <v>11</v>
      </c>
      <c r="E208" s="34" t="s">
        <v>30</v>
      </c>
      <c r="F208" s="31"/>
      <c r="G208" s="31"/>
      <c r="H208" s="31"/>
      <c r="I208" s="34"/>
      <c r="J208" s="34"/>
      <c r="K208" s="34"/>
      <c r="L208" s="34"/>
      <c r="M208" s="34"/>
      <c r="N208" s="34"/>
      <c r="O208" s="34"/>
      <c r="P208" s="34"/>
      <c r="Q208" s="34"/>
      <c r="R208" s="34"/>
      <c r="S208" s="34"/>
      <c r="T208" s="34"/>
      <c r="U208" s="34"/>
      <c r="V208" s="34"/>
      <c r="W208" s="34"/>
      <c r="X208" s="34"/>
      <c r="Y208" s="34"/>
      <c r="Z208" s="39"/>
      <c r="AA208" s="41"/>
    </row>
    <row r="209" spans="1:28" ht="20.100000000000001" customHeight="1" x14ac:dyDescent="0.15">
      <c r="A209" s="18"/>
      <c r="B209" s="18"/>
      <c r="C209" s="35"/>
      <c r="D209" s="79"/>
      <c r="E209" s="137" t="s">
        <v>7</v>
      </c>
      <c r="F209" s="138"/>
      <c r="G209" s="138"/>
      <c r="H209" s="139"/>
      <c r="I209" s="140" t="s">
        <v>85</v>
      </c>
      <c r="J209" s="141"/>
      <c r="K209" s="141"/>
      <c r="L209" s="141"/>
      <c r="M209" s="142"/>
      <c r="Z209" s="79"/>
      <c r="AA209" s="41"/>
    </row>
    <row r="210" spans="1:28" ht="20.100000000000001" customHeight="1" x14ac:dyDescent="0.15">
      <c r="A210" s="18"/>
      <c r="B210" s="18"/>
      <c r="C210" s="35"/>
      <c r="D210" s="79"/>
      <c r="E210" s="143" t="s">
        <v>31</v>
      </c>
      <c r="F210" s="144"/>
      <c r="G210" s="144"/>
      <c r="H210" s="145"/>
      <c r="I210" s="149"/>
      <c r="J210" s="164"/>
      <c r="K210" s="164"/>
      <c r="L210" s="164"/>
      <c r="M210" s="165"/>
      <c r="Z210" s="79"/>
      <c r="AA210" s="41"/>
      <c r="AB210" s="34"/>
    </row>
    <row r="211" spans="1:28" ht="20.100000000000001" customHeight="1" x14ac:dyDescent="0.15">
      <c r="A211" s="18"/>
      <c r="B211" s="18"/>
      <c r="C211" s="35"/>
      <c r="D211" s="79"/>
      <c r="E211" s="294" t="s">
        <v>32</v>
      </c>
      <c r="F211" s="295"/>
      <c r="G211" s="295"/>
      <c r="H211" s="296"/>
      <c r="I211" s="155"/>
      <c r="J211" s="258"/>
      <c r="K211" s="258"/>
      <c r="L211" s="258"/>
      <c r="M211" s="259"/>
      <c r="Z211" s="79"/>
      <c r="AA211" s="41"/>
      <c r="AB211" s="34"/>
    </row>
    <row r="212" spans="1:28" ht="20.100000000000001" customHeight="1" x14ac:dyDescent="0.15">
      <c r="A212" s="18"/>
      <c r="B212" s="18"/>
      <c r="C212" s="35"/>
      <c r="D212" s="79"/>
      <c r="E212" s="294" t="s">
        <v>33</v>
      </c>
      <c r="F212" s="295"/>
      <c r="G212" s="295"/>
      <c r="H212" s="296"/>
      <c r="I212" s="155"/>
      <c r="J212" s="258"/>
      <c r="K212" s="258"/>
      <c r="L212" s="258"/>
      <c r="M212" s="259"/>
      <c r="Z212" s="79"/>
      <c r="AA212" s="41"/>
      <c r="AB212" s="34"/>
    </row>
    <row r="213" spans="1:28" ht="20.100000000000001" customHeight="1" thickBot="1" x14ac:dyDescent="0.2">
      <c r="A213" s="18"/>
      <c r="B213" s="18"/>
      <c r="C213" s="35"/>
      <c r="D213" s="79"/>
      <c r="E213" s="297" t="s">
        <v>34</v>
      </c>
      <c r="F213" s="298"/>
      <c r="G213" s="298"/>
      <c r="H213" s="299"/>
      <c r="I213" s="271"/>
      <c r="J213" s="272"/>
      <c r="K213" s="272"/>
      <c r="L213" s="272"/>
      <c r="M213" s="273"/>
      <c r="Z213" s="79"/>
      <c r="AA213" s="41"/>
      <c r="AB213" s="34"/>
    </row>
    <row r="214" spans="1:28" ht="20.100000000000001" customHeight="1" thickTop="1" x14ac:dyDescent="0.15">
      <c r="A214" s="18"/>
      <c r="B214" s="18"/>
      <c r="C214" s="35"/>
      <c r="E214" s="192" t="s">
        <v>86</v>
      </c>
      <c r="F214" s="193"/>
      <c r="G214" s="193"/>
      <c r="H214" s="194"/>
      <c r="I214" s="195">
        <f>I210+I212+I213</f>
        <v>0</v>
      </c>
      <c r="J214" s="196"/>
      <c r="K214" s="196"/>
      <c r="L214" s="196"/>
      <c r="M214" s="197"/>
      <c r="Z214" s="79"/>
      <c r="AA214" s="41"/>
    </row>
    <row r="215" spans="1:28" ht="20.100000000000001" customHeight="1" x14ac:dyDescent="0.15">
      <c r="A215" s="18"/>
      <c r="B215" s="18"/>
      <c r="C215" s="35"/>
      <c r="D215" s="36"/>
      <c r="E215" s="34"/>
      <c r="F215" s="34"/>
      <c r="G215" s="34"/>
      <c r="H215" s="34"/>
      <c r="I215" s="93"/>
      <c r="J215" s="93"/>
      <c r="K215" s="93"/>
      <c r="L215" s="106"/>
      <c r="M215" s="106"/>
      <c r="N215" s="106"/>
      <c r="O215" s="93"/>
      <c r="P215" s="93"/>
      <c r="Q215" s="93"/>
      <c r="R215" s="93"/>
      <c r="S215" s="93"/>
      <c r="T215" s="93"/>
      <c r="U215" s="93"/>
      <c r="V215" s="93"/>
      <c r="W215" s="93"/>
      <c r="X215" s="93"/>
      <c r="Y215" s="93"/>
      <c r="Z215" s="100"/>
      <c r="AA215" s="41"/>
    </row>
    <row r="216" spans="1:28" ht="20.100000000000001" customHeight="1" x14ac:dyDescent="0.15">
      <c r="A216" s="18"/>
      <c r="B216" s="18"/>
      <c r="C216" s="35"/>
      <c r="D216" s="36">
        <v>12</v>
      </c>
      <c r="E216" s="34" t="s">
        <v>35</v>
      </c>
      <c r="F216" s="34"/>
      <c r="G216" s="34"/>
      <c r="H216" s="34"/>
      <c r="I216" s="69"/>
      <c r="Z216" s="79"/>
      <c r="AA216" s="41"/>
    </row>
    <row r="217" spans="1:28" ht="20.100000000000001" customHeight="1" x14ac:dyDescent="0.15">
      <c r="A217" s="18"/>
      <c r="B217" s="18"/>
      <c r="C217" s="35"/>
      <c r="D217" s="79"/>
      <c r="E217" s="137" t="s">
        <v>7</v>
      </c>
      <c r="F217" s="138"/>
      <c r="G217" s="138"/>
      <c r="H217" s="139"/>
      <c r="I217" s="140" t="s">
        <v>87</v>
      </c>
      <c r="J217" s="141"/>
      <c r="K217" s="141"/>
      <c r="L217" s="141"/>
      <c r="M217" s="142"/>
      <c r="Z217" s="79"/>
      <c r="AA217" s="41"/>
    </row>
    <row r="218" spans="1:28" ht="20.100000000000001" customHeight="1" x14ac:dyDescent="0.15">
      <c r="A218" s="18"/>
      <c r="B218" s="18"/>
      <c r="C218" s="35"/>
      <c r="D218" s="36"/>
      <c r="E218" s="274" t="s">
        <v>88</v>
      </c>
      <c r="F218" s="275"/>
      <c r="G218" s="275"/>
      <c r="H218" s="276"/>
      <c r="I218" s="149"/>
      <c r="J218" s="164"/>
      <c r="K218" s="164"/>
      <c r="L218" s="164"/>
      <c r="M218" s="165"/>
      <c r="N218" s="14" t="s">
        <v>89</v>
      </c>
      <c r="Z218" s="79"/>
      <c r="AA218" s="41"/>
      <c r="AB218" s="34"/>
    </row>
    <row r="219" spans="1:28" ht="20.100000000000001" customHeight="1" thickBot="1" x14ac:dyDescent="0.2">
      <c r="A219" s="18"/>
      <c r="B219" s="18"/>
      <c r="C219" s="35"/>
      <c r="D219" s="36"/>
      <c r="E219" s="277" t="s">
        <v>90</v>
      </c>
      <c r="F219" s="278"/>
      <c r="G219" s="278"/>
      <c r="H219" s="279"/>
      <c r="I219" s="271"/>
      <c r="J219" s="272"/>
      <c r="K219" s="272"/>
      <c r="L219" s="272"/>
      <c r="M219" s="273"/>
      <c r="N219" s="14" t="s">
        <v>89</v>
      </c>
      <c r="Z219" s="79"/>
      <c r="AA219" s="41"/>
      <c r="AB219" s="34"/>
    </row>
    <row r="220" spans="1:28" ht="20.100000000000001" customHeight="1" thickTop="1" x14ac:dyDescent="0.15">
      <c r="A220" s="18"/>
      <c r="B220" s="18"/>
      <c r="C220" s="35"/>
      <c r="D220" s="36"/>
      <c r="E220" s="280" t="s">
        <v>36</v>
      </c>
      <c r="F220" s="281"/>
      <c r="G220" s="281"/>
      <c r="H220" s="282"/>
      <c r="I220" s="283" t="str">
        <f>IFERROR(ROUND(I218*100/I219,1),"")</f>
        <v/>
      </c>
      <c r="J220" s="284"/>
      <c r="K220" s="284"/>
      <c r="L220" s="284"/>
      <c r="M220" s="285"/>
      <c r="N220" s="14" t="s">
        <v>11</v>
      </c>
      <c r="Z220" s="79"/>
      <c r="AA220" s="41"/>
    </row>
    <row r="221" spans="1:28" ht="20.100000000000001" customHeight="1" x14ac:dyDescent="0.15">
      <c r="A221" s="18"/>
      <c r="B221" s="18"/>
      <c r="C221" s="35"/>
      <c r="D221" s="36"/>
      <c r="E221" s="93"/>
      <c r="F221" s="93"/>
      <c r="G221" s="93"/>
      <c r="H221" s="93"/>
      <c r="I221" s="93"/>
      <c r="J221" s="93"/>
      <c r="K221" s="93"/>
      <c r="L221" s="93"/>
      <c r="M221" s="93"/>
      <c r="N221" s="93"/>
      <c r="O221" s="93"/>
      <c r="P221" s="93"/>
      <c r="Q221" s="93"/>
      <c r="R221" s="93"/>
      <c r="S221" s="93"/>
      <c r="T221" s="93"/>
      <c r="U221" s="93"/>
      <c r="V221" s="93"/>
      <c r="W221" s="93"/>
      <c r="X221" s="93"/>
      <c r="Y221" s="93"/>
      <c r="Z221" s="100"/>
      <c r="AA221" s="41"/>
    </row>
    <row r="222" spans="1:28" ht="20.100000000000001" customHeight="1" x14ac:dyDescent="0.15">
      <c r="A222" s="18"/>
      <c r="B222" s="18"/>
      <c r="C222" s="52"/>
      <c r="D222" s="53"/>
      <c r="E222" s="53"/>
      <c r="F222" s="53"/>
      <c r="G222" s="53"/>
      <c r="H222" s="53"/>
      <c r="I222" s="53"/>
      <c r="J222" s="54"/>
      <c r="K222" s="54"/>
      <c r="L222" s="54"/>
      <c r="M222" s="75"/>
      <c r="N222" s="54"/>
      <c r="O222" s="54"/>
      <c r="P222" s="75"/>
      <c r="Q222" s="54"/>
      <c r="R222" s="54"/>
      <c r="S222" s="54"/>
      <c r="T222" s="54"/>
      <c r="U222" s="54"/>
      <c r="V222" s="54"/>
      <c r="W222" s="54"/>
      <c r="X222" s="54"/>
      <c r="Y222" s="54"/>
      <c r="Z222" s="110"/>
      <c r="AA222" s="41"/>
    </row>
    <row r="223" spans="1:28" ht="20.100000000000001" customHeight="1" x14ac:dyDescent="0.15">
      <c r="A223" s="18"/>
      <c r="B223" s="18"/>
      <c r="C223" s="34"/>
      <c r="D223" s="34"/>
      <c r="E223" s="34"/>
      <c r="F223" s="34"/>
      <c r="G223" s="34"/>
      <c r="H223" s="34"/>
      <c r="I223" s="34"/>
      <c r="J223" s="58"/>
      <c r="K223" s="58"/>
      <c r="L223" s="58"/>
      <c r="M223" s="76"/>
      <c r="N223" s="58"/>
      <c r="O223" s="58"/>
      <c r="P223" s="76"/>
      <c r="Q223" s="58"/>
      <c r="R223" s="58"/>
      <c r="S223" s="58"/>
      <c r="T223" s="58"/>
      <c r="U223" s="58"/>
      <c r="V223" s="58"/>
      <c r="W223" s="58"/>
      <c r="X223" s="58"/>
      <c r="Y223" s="58"/>
      <c r="Z223" s="58"/>
      <c r="AA223" s="58"/>
    </row>
    <row r="224" spans="1:28" ht="20.100000000000001" customHeight="1" x14ac:dyDescent="0.15">
      <c r="A224" s="29"/>
      <c r="B224" s="18"/>
      <c r="C224" s="34"/>
      <c r="D224" s="34"/>
      <c r="E224" s="34"/>
      <c r="F224" s="34"/>
      <c r="G224" s="34"/>
      <c r="H224" s="34"/>
      <c r="I224" s="58"/>
      <c r="J224" s="34"/>
      <c r="K224" s="34"/>
      <c r="L224" s="68"/>
      <c r="M224" s="34"/>
      <c r="N224" s="34"/>
      <c r="O224" s="34"/>
      <c r="P224" s="34"/>
      <c r="Q224" s="34"/>
      <c r="R224" s="34"/>
      <c r="S224" s="34"/>
      <c r="T224" s="34"/>
      <c r="U224" s="34"/>
      <c r="V224" s="34"/>
      <c r="W224" s="34"/>
      <c r="X224" s="34"/>
      <c r="Y224" s="34"/>
      <c r="Z224" s="34"/>
    </row>
    <row r="225" spans="1:29" ht="20.100000000000001" customHeight="1" x14ac:dyDescent="0.15">
      <c r="A225" s="29"/>
      <c r="B225" s="18"/>
      <c r="C225" s="185" t="s">
        <v>38</v>
      </c>
      <c r="D225" s="186"/>
      <c r="E225" s="186"/>
      <c r="F225" s="186"/>
      <c r="G225" s="186"/>
      <c r="H225" s="186"/>
      <c r="I225" s="187"/>
      <c r="L225" s="59"/>
    </row>
    <row r="226" spans="1:29" ht="20.100000000000001" customHeight="1" x14ac:dyDescent="0.15">
      <c r="A226" s="29"/>
      <c r="B226" s="18"/>
      <c r="C226" s="30"/>
      <c r="D226" s="31"/>
      <c r="E226" s="31"/>
      <c r="F226" s="31"/>
      <c r="G226" s="31"/>
      <c r="H226" s="31"/>
      <c r="I226" s="31"/>
      <c r="J226" s="32"/>
      <c r="K226" s="32"/>
      <c r="L226" s="72"/>
      <c r="M226" s="72"/>
      <c r="N226" s="32"/>
      <c r="O226" s="32"/>
      <c r="P226" s="32"/>
      <c r="Q226" s="32"/>
      <c r="R226" s="32"/>
      <c r="S226" s="32"/>
      <c r="T226" s="32"/>
      <c r="U226" s="32"/>
      <c r="V226" s="32"/>
      <c r="W226" s="32"/>
      <c r="X226" s="32"/>
      <c r="Y226" s="32"/>
      <c r="Z226" s="33"/>
    </row>
    <row r="227" spans="1:29" ht="20.100000000000001" hidden="1" customHeight="1" x14ac:dyDescent="0.15">
      <c r="A227" s="29"/>
      <c r="B227" s="18"/>
      <c r="C227" s="30"/>
      <c r="D227" s="31"/>
      <c r="E227" s="31"/>
      <c r="F227" s="31"/>
      <c r="G227" s="31"/>
      <c r="H227" s="31"/>
      <c r="I227" s="31"/>
      <c r="J227" s="34"/>
      <c r="K227" s="34"/>
      <c r="L227" s="68"/>
      <c r="M227" s="68"/>
      <c r="N227" s="34"/>
      <c r="O227" s="34"/>
      <c r="P227" s="34"/>
      <c r="Q227" s="34"/>
      <c r="R227" s="34"/>
      <c r="S227" s="34"/>
      <c r="T227" s="34"/>
      <c r="U227" s="34"/>
      <c r="V227" s="34"/>
      <c r="W227" s="34"/>
      <c r="X227" s="34"/>
      <c r="Y227" s="34"/>
      <c r="Z227" s="39"/>
    </row>
    <row r="228" spans="1:29" ht="20.100000000000001" customHeight="1" x14ac:dyDescent="0.15">
      <c r="A228" s="29"/>
      <c r="B228" s="18"/>
      <c r="C228" s="35"/>
      <c r="D228" s="36">
        <v>1</v>
      </c>
      <c r="E228" s="14" t="s">
        <v>2</v>
      </c>
      <c r="J228" s="38"/>
      <c r="K228" s="38"/>
      <c r="L228" s="74"/>
      <c r="M228" s="38"/>
      <c r="N228" s="38"/>
      <c r="O228" s="74"/>
      <c r="P228" s="38"/>
      <c r="Q228" s="38"/>
      <c r="R228" s="74"/>
      <c r="S228" s="38"/>
      <c r="T228" s="38"/>
      <c r="U228" s="38"/>
      <c r="V228" s="38"/>
      <c r="W228" s="38"/>
      <c r="X228" s="38"/>
      <c r="Y228" s="38"/>
      <c r="Z228" s="39"/>
    </row>
    <row r="229" spans="1:29" ht="20.100000000000001" customHeight="1" x14ac:dyDescent="0.15">
      <c r="A229" s="29"/>
      <c r="B229" s="18"/>
      <c r="C229" s="35"/>
      <c r="D229" s="36"/>
      <c r="E229" s="262" t="s">
        <v>3</v>
      </c>
      <c r="F229" s="263"/>
      <c r="G229" s="263"/>
      <c r="H229" s="264"/>
      <c r="I229" s="149"/>
      <c r="J229" s="164"/>
      <c r="K229" s="164"/>
      <c r="L229" s="164"/>
      <c r="M229" s="165"/>
      <c r="P229" s="111"/>
      <c r="Q229" s="111"/>
      <c r="R229" s="111"/>
      <c r="S229" s="38"/>
      <c r="T229" s="38"/>
      <c r="U229" s="38"/>
      <c r="V229" s="38"/>
      <c r="W229" s="38"/>
      <c r="X229" s="38"/>
      <c r="Y229" s="38"/>
      <c r="Z229" s="39"/>
      <c r="AB229" s="34"/>
    </row>
    <row r="230" spans="1:29" ht="20.100000000000001" customHeight="1" x14ac:dyDescent="0.15">
      <c r="A230" s="29"/>
      <c r="B230" s="18"/>
      <c r="C230" s="30"/>
      <c r="D230" s="36"/>
      <c r="E230" s="265" t="s">
        <v>4</v>
      </c>
      <c r="F230" s="266"/>
      <c r="G230" s="266"/>
      <c r="H230" s="267"/>
      <c r="I230" s="155"/>
      <c r="J230" s="258"/>
      <c r="K230" s="258"/>
      <c r="L230" s="258"/>
      <c r="M230" s="259"/>
      <c r="P230" s="111"/>
      <c r="Q230" s="111"/>
      <c r="R230" s="111"/>
      <c r="S230" s="93"/>
      <c r="T230" s="106"/>
      <c r="U230" s="106"/>
      <c r="V230" s="106"/>
      <c r="W230" s="106"/>
      <c r="X230" s="106"/>
      <c r="Y230" s="106"/>
      <c r="Z230" s="39"/>
      <c r="AB230" s="34"/>
    </row>
    <row r="231" spans="1:29" ht="20.100000000000001" customHeight="1" thickBot="1" x14ac:dyDescent="0.2">
      <c r="A231" s="29"/>
      <c r="B231" s="18"/>
      <c r="C231" s="30"/>
      <c r="D231" s="36"/>
      <c r="E231" s="268" t="s">
        <v>5</v>
      </c>
      <c r="F231" s="269"/>
      <c r="G231" s="269"/>
      <c r="H231" s="270"/>
      <c r="I231" s="271"/>
      <c r="J231" s="272"/>
      <c r="K231" s="272"/>
      <c r="L231" s="272"/>
      <c r="M231" s="273"/>
      <c r="P231" s="111"/>
      <c r="Q231" s="111"/>
      <c r="R231" s="111"/>
      <c r="S231" s="93"/>
      <c r="T231" s="93"/>
      <c r="U231" s="93"/>
      <c r="V231" s="93"/>
      <c r="W231" s="93"/>
      <c r="X231" s="93"/>
      <c r="Y231" s="93"/>
      <c r="Z231" s="39"/>
      <c r="AB231" s="34"/>
    </row>
    <row r="232" spans="1:29" ht="20.100000000000001" customHeight="1" thickTop="1" x14ac:dyDescent="0.15">
      <c r="A232" s="29"/>
      <c r="B232" s="18"/>
      <c r="C232" s="35"/>
      <c r="D232" s="36"/>
      <c r="E232" s="301" t="s">
        <v>6</v>
      </c>
      <c r="F232" s="302"/>
      <c r="G232" s="302"/>
      <c r="H232" s="303"/>
      <c r="I232" s="304">
        <f>I229+I230+I231</f>
        <v>0</v>
      </c>
      <c r="J232" s="305"/>
      <c r="K232" s="305"/>
      <c r="L232" s="305"/>
      <c r="M232" s="306"/>
      <c r="P232" s="111"/>
      <c r="Q232" s="111"/>
      <c r="R232" s="111"/>
      <c r="S232" s="93"/>
      <c r="T232" s="38"/>
      <c r="U232" s="38"/>
      <c r="V232" s="38"/>
      <c r="W232" s="38"/>
      <c r="X232" s="38"/>
      <c r="Y232" s="38"/>
      <c r="Z232" s="39"/>
    </row>
    <row r="233" spans="1:29" ht="20.100000000000001" customHeight="1" x14ac:dyDescent="0.15">
      <c r="A233" s="29"/>
      <c r="B233" s="18"/>
      <c r="C233" s="35"/>
      <c r="D233" s="36"/>
      <c r="E233" s="111"/>
      <c r="F233" s="111"/>
      <c r="G233" s="111"/>
      <c r="H233" s="111"/>
      <c r="I233" s="111"/>
      <c r="J233" s="111"/>
      <c r="K233" s="111"/>
      <c r="L233" s="111"/>
      <c r="M233" s="111"/>
      <c r="N233" s="111"/>
      <c r="O233" s="111"/>
      <c r="P233" s="111"/>
      <c r="Q233" s="111"/>
      <c r="R233" s="111"/>
      <c r="S233" s="93"/>
      <c r="T233" s="38"/>
      <c r="U233" s="38"/>
      <c r="V233" s="38"/>
      <c r="W233" s="38"/>
      <c r="X233" s="38"/>
      <c r="Y233" s="38"/>
      <c r="Z233" s="39"/>
    </row>
    <row r="234" spans="1:29" ht="20.100000000000001" customHeight="1" x14ac:dyDescent="0.15">
      <c r="A234" s="29"/>
      <c r="B234" s="18"/>
      <c r="C234" s="35"/>
      <c r="D234" s="36">
        <v>2</v>
      </c>
      <c r="E234" s="14" t="s">
        <v>405</v>
      </c>
      <c r="J234" s="38"/>
      <c r="K234" s="38"/>
      <c r="L234" s="74"/>
      <c r="M234" s="38"/>
      <c r="N234" s="38"/>
      <c r="O234" s="74"/>
      <c r="P234" s="38"/>
      <c r="Q234" s="38"/>
      <c r="R234" s="74"/>
      <c r="S234" s="38"/>
      <c r="T234" s="38"/>
      <c r="U234" s="38"/>
      <c r="V234" s="38"/>
      <c r="W234" s="38"/>
      <c r="X234" s="38"/>
      <c r="Y234" s="38"/>
      <c r="Z234" s="39"/>
    </row>
    <row r="235" spans="1:29" ht="69.95" customHeight="1" x14ac:dyDescent="0.15">
      <c r="A235" s="29"/>
      <c r="B235" s="18"/>
      <c r="C235" s="30"/>
      <c r="E235" s="286" t="s">
        <v>453</v>
      </c>
      <c r="F235" s="286"/>
      <c r="G235" s="286"/>
      <c r="H235" s="286"/>
      <c r="I235" s="286"/>
      <c r="J235" s="286"/>
      <c r="K235" s="286"/>
      <c r="L235" s="286"/>
      <c r="M235" s="286"/>
      <c r="N235" s="286"/>
      <c r="O235" s="286"/>
      <c r="P235" s="286"/>
      <c r="Q235" s="286"/>
      <c r="R235" s="286"/>
      <c r="S235" s="286"/>
      <c r="T235" s="286"/>
      <c r="U235" s="286"/>
      <c r="V235" s="286"/>
      <c r="W235" s="286"/>
      <c r="X235" s="286"/>
      <c r="Y235" s="286"/>
      <c r="Z235" s="39"/>
    </row>
    <row r="236" spans="1:29" ht="20.100000000000001" customHeight="1" x14ac:dyDescent="0.15">
      <c r="A236" s="29">
        <f>IFERROR(IF(OR(COUNTIF($J239:$J526,"①")&lt;&gt;1,COUNTIF($J239:$J526,"②")&gt;1,COUNTIF($J239:$J526,"③")&gt;1,COUNTIF($J239:$J526,"④")&gt;1,COUNTIF($J239:$J526,"⑤")&gt;1),1001,0),3)</f>
        <v>0</v>
      </c>
      <c r="B236" s="18"/>
      <c r="C236" s="30"/>
      <c r="E236" s="17" t="s">
        <v>412</v>
      </c>
      <c r="Z236" s="39"/>
    </row>
    <row r="237" spans="1:29" ht="20.100000000000001" customHeight="1" x14ac:dyDescent="0.15">
      <c r="B237" s="79"/>
      <c r="E237" s="339" t="s">
        <v>418</v>
      </c>
      <c r="F237" s="340"/>
      <c r="G237" s="340"/>
      <c r="H237" s="340"/>
      <c r="I237" s="340"/>
      <c r="J237" s="340"/>
      <c r="K237" s="340"/>
      <c r="L237" s="340"/>
      <c r="M237" s="340"/>
      <c r="N237" s="340"/>
      <c r="O237" s="340"/>
      <c r="P237" s="340"/>
      <c r="Q237" s="340"/>
      <c r="R237" s="340"/>
      <c r="S237" s="341"/>
      <c r="T237" s="323" t="s">
        <v>421</v>
      </c>
      <c r="U237" s="324"/>
      <c r="V237" s="324"/>
      <c r="W237" s="324"/>
      <c r="X237" s="324"/>
      <c r="Y237" s="325"/>
      <c r="Z237" s="79"/>
    </row>
    <row r="238" spans="1:29" ht="30" customHeight="1" x14ac:dyDescent="0.15">
      <c r="B238" s="79"/>
      <c r="E238" s="113" t="s">
        <v>422</v>
      </c>
      <c r="F238" s="322" t="s">
        <v>423</v>
      </c>
      <c r="G238" s="322"/>
      <c r="H238" s="322"/>
      <c r="I238" s="322"/>
      <c r="J238" s="114" t="s">
        <v>454</v>
      </c>
      <c r="K238" s="322" t="s">
        <v>424</v>
      </c>
      <c r="L238" s="322"/>
      <c r="M238" s="322"/>
      <c r="N238" s="322"/>
      <c r="O238" s="115" t="s">
        <v>419</v>
      </c>
      <c r="P238" s="116" t="s">
        <v>420</v>
      </c>
      <c r="Q238" s="117"/>
      <c r="R238" s="117"/>
      <c r="S238" s="118"/>
      <c r="T238" s="114" t="s">
        <v>425</v>
      </c>
      <c r="U238" s="316" t="s">
        <v>450</v>
      </c>
      <c r="V238" s="319"/>
      <c r="W238" s="316" t="s">
        <v>426</v>
      </c>
      <c r="X238" s="317"/>
      <c r="Y238" s="318"/>
      <c r="Z238" s="79"/>
      <c r="AB238" s="14" t="s">
        <v>456</v>
      </c>
      <c r="AC238" s="14" t="s">
        <v>455</v>
      </c>
    </row>
    <row r="239" spans="1:29" ht="20.100000000000001" customHeight="1" x14ac:dyDescent="0.15">
      <c r="A239" s="112">
        <f>IFERROR(IF(NOT(OR(AND(TRIM($J239)&lt;&gt;"", $AB239 &gt;0),AND(TRIM($J239)="", $AB239 =0))),1001,0),3)</f>
        <v>0</v>
      </c>
      <c r="B239" s="79"/>
      <c r="E239" s="372">
        <v>1010</v>
      </c>
      <c r="F239" s="365" t="s">
        <v>108</v>
      </c>
      <c r="G239" s="366"/>
      <c r="H239" s="366"/>
      <c r="I239" s="366"/>
      <c r="J239" s="287" t="s">
        <v>476</v>
      </c>
      <c r="K239" s="369" t="s">
        <v>109</v>
      </c>
      <c r="L239" s="370"/>
      <c r="M239" s="370"/>
      <c r="N239" s="371"/>
      <c r="O239" s="4" t="s">
        <v>475</v>
      </c>
      <c r="P239" s="119"/>
      <c r="Q239" s="119"/>
      <c r="R239" s="119"/>
      <c r="S239" s="119"/>
      <c r="T239" s="5"/>
      <c r="U239" s="310"/>
      <c r="V239" s="311"/>
      <c r="W239" s="310"/>
      <c r="X239" s="164"/>
      <c r="Y239" s="165"/>
      <c r="Z239" s="79"/>
      <c r="AB239" s="120">
        <f>COUNTIF($O239:$O246,"○")</f>
        <v>1</v>
      </c>
      <c r="AC239" s="121" t="b">
        <f>A239&lt;&gt;0</f>
        <v>0</v>
      </c>
    </row>
    <row r="240" spans="1:29" ht="20.100000000000001" customHeight="1" x14ac:dyDescent="0.15">
      <c r="B240" s="79"/>
      <c r="E240" s="373"/>
      <c r="F240" s="365"/>
      <c r="G240" s="366"/>
      <c r="H240" s="366"/>
      <c r="I240" s="366"/>
      <c r="J240" s="288"/>
      <c r="K240" s="361" t="s">
        <v>110</v>
      </c>
      <c r="L240" s="261"/>
      <c r="M240" s="261"/>
      <c r="N240" s="362"/>
      <c r="O240" s="2"/>
      <c r="P240" s="119"/>
      <c r="Q240" s="119"/>
      <c r="R240" s="119"/>
      <c r="S240" s="119"/>
      <c r="T240" s="3"/>
      <c r="U240" s="256"/>
      <c r="V240" s="257"/>
      <c r="W240" s="256"/>
      <c r="X240" s="258"/>
      <c r="Y240" s="259"/>
      <c r="Z240" s="79"/>
      <c r="AC240" s="112" t="b">
        <f>AC239</f>
        <v>0</v>
      </c>
    </row>
    <row r="241" spans="1:29" ht="20.100000000000001" customHeight="1" x14ac:dyDescent="0.15">
      <c r="B241" s="79"/>
      <c r="E241" s="373"/>
      <c r="F241" s="365"/>
      <c r="G241" s="366"/>
      <c r="H241" s="366"/>
      <c r="I241" s="366"/>
      <c r="J241" s="288"/>
      <c r="K241" s="361" t="s">
        <v>111</v>
      </c>
      <c r="L241" s="261"/>
      <c r="M241" s="261"/>
      <c r="N241" s="362"/>
      <c r="O241" s="2"/>
      <c r="P241" s="119"/>
      <c r="Q241" s="119"/>
      <c r="R241" s="119"/>
      <c r="S241" s="119"/>
      <c r="T241" s="3"/>
      <c r="U241" s="256"/>
      <c r="V241" s="257"/>
      <c r="W241" s="256"/>
      <c r="X241" s="258"/>
      <c r="Y241" s="259"/>
      <c r="Z241" s="79"/>
      <c r="AC241" s="112" t="b">
        <f t="shared" ref="AC241:AC246" si="0">AC240</f>
        <v>0</v>
      </c>
    </row>
    <row r="242" spans="1:29" ht="20.100000000000001" customHeight="1" x14ac:dyDescent="0.15">
      <c r="B242" s="79"/>
      <c r="E242" s="373"/>
      <c r="F242" s="365"/>
      <c r="G242" s="366"/>
      <c r="H242" s="366"/>
      <c r="I242" s="366"/>
      <c r="J242" s="288"/>
      <c r="K242" s="361" t="s">
        <v>39</v>
      </c>
      <c r="L242" s="261"/>
      <c r="M242" s="261"/>
      <c r="N242" s="362"/>
      <c r="O242" s="2"/>
      <c r="P242" s="119"/>
      <c r="Q242" s="119"/>
      <c r="R242" s="119"/>
      <c r="S242" s="119"/>
      <c r="T242" s="3"/>
      <c r="U242" s="256"/>
      <c r="V242" s="257"/>
      <c r="W242" s="256"/>
      <c r="X242" s="258"/>
      <c r="Y242" s="259"/>
      <c r="Z242" s="79"/>
      <c r="AC242" s="112" t="b">
        <f t="shared" si="0"/>
        <v>0</v>
      </c>
    </row>
    <row r="243" spans="1:29" ht="20.100000000000001" customHeight="1" x14ac:dyDescent="0.15">
      <c r="B243" s="79"/>
      <c r="E243" s="373"/>
      <c r="F243" s="365"/>
      <c r="G243" s="366"/>
      <c r="H243" s="366"/>
      <c r="I243" s="366"/>
      <c r="J243" s="288"/>
      <c r="K243" s="361" t="s">
        <v>112</v>
      </c>
      <c r="L243" s="261"/>
      <c r="M243" s="261"/>
      <c r="N243" s="362"/>
      <c r="O243" s="2"/>
      <c r="P243" s="119"/>
      <c r="Q243" s="119"/>
      <c r="R243" s="119"/>
      <c r="S243" s="119"/>
      <c r="T243" s="3"/>
      <c r="U243" s="256"/>
      <c r="V243" s="257"/>
      <c r="W243" s="256"/>
      <c r="X243" s="258"/>
      <c r="Y243" s="259"/>
      <c r="Z243" s="79"/>
      <c r="AC243" s="112" t="b">
        <f t="shared" si="0"/>
        <v>0</v>
      </c>
    </row>
    <row r="244" spans="1:29" ht="20.100000000000001" customHeight="1" x14ac:dyDescent="0.15">
      <c r="B244" s="79"/>
      <c r="E244" s="373"/>
      <c r="F244" s="365"/>
      <c r="G244" s="366"/>
      <c r="H244" s="366"/>
      <c r="I244" s="366"/>
      <c r="J244" s="288"/>
      <c r="K244" s="361" t="s">
        <v>113</v>
      </c>
      <c r="L244" s="261"/>
      <c r="M244" s="261"/>
      <c r="N244" s="362"/>
      <c r="O244" s="2"/>
      <c r="P244" s="119"/>
      <c r="Q244" s="119"/>
      <c r="R244" s="119"/>
      <c r="S244" s="119"/>
      <c r="T244" s="3"/>
      <c r="U244" s="256"/>
      <c r="V244" s="257"/>
      <c r="W244" s="256"/>
      <c r="X244" s="258"/>
      <c r="Y244" s="259"/>
      <c r="Z244" s="79"/>
      <c r="AC244" s="112" t="b">
        <f t="shared" si="0"/>
        <v>0</v>
      </c>
    </row>
    <row r="245" spans="1:29" ht="20.100000000000001" customHeight="1" x14ac:dyDescent="0.15">
      <c r="B245" s="79"/>
      <c r="E245" s="373"/>
      <c r="F245" s="365"/>
      <c r="G245" s="366"/>
      <c r="H245" s="366"/>
      <c r="I245" s="366"/>
      <c r="J245" s="288"/>
      <c r="K245" s="361" t="s">
        <v>404</v>
      </c>
      <c r="L245" s="261"/>
      <c r="M245" s="261"/>
      <c r="N245" s="362"/>
      <c r="O245" s="2"/>
      <c r="P245" s="119"/>
      <c r="Q245" s="119"/>
      <c r="R245" s="119"/>
      <c r="S245" s="119"/>
      <c r="T245" s="3"/>
      <c r="U245" s="256"/>
      <c r="V245" s="257"/>
      <c r="W245" s="256"/>
      <c r="X245" s="258"/>
      <c r="Y245" s="259"/>
      <c r="Z245" s="79"/>
      <c r="AC245" s="112" t="b">
        <f t="shared" si="0"/>
        <v>0</v>
      </c>
    </row>
    <row r="246" spans="1:29" ht="20.100000000000001" customHeight="1" x14ac:dyDescent="0.15">
      <c r="B246" s="79"/>
      <c r="E246" s="373"/>
      <c r="F246" s="367"/>
      <c r="G246" s="368"/>
      <c r="H246" s="368"/>
      <c r="I246" s="368"/>
      <c r="J246" s="289"/>
      <c r="K246" s="361" t="s">
        <v>114</v>
      </c>
      <c r="L246" s="261"/>
      <c r="M246" s="261"/>
      <c r="N246" s="362"/>
      <c r="O246" s="2"/>
      <c r="P246" s="119"/>
      <c r="Q246" s="119"/>
      <c r="R246" s="119"/>
      <c r="S246" s="119"/>
      <c r="T246" s="3"/>
      <c r="U246" s="256"/>
      <c r="V246" s="257"/>
      <c r="W246" s="256"/>
      <c r="X246" s="258"/>
      <c r="Y246" s="259"/>
      <c r="Z246" s="79"/>
      <c r="AC246" s="112" t="b">
        <f t="shared" si="0"/>
        <v>0</v>
      </c>
    </row>
    <row r="247" spans="1:29" ht="20.100000000000001" customHeight="1" x14ac:dyDescent="0.15">
      <c r="A247" s="112">
        <f>IFERROR(IF(NOT(OR(AND(TRIM($J247)&lt;&gt;"", $AB247 &gt;0),AND(TRIM($J247)="", $AB247 =0))),1001,0),3)</f>
        <v>0</v>
      </c>
      <c r="B247" s="79"/>
      <c r="E247" s="300">
        <v>1020</v>
      </c>
      <c r="F247" s="353" t="s">
        <v>115</v>
      </c>
      <c r="G247" s="354"/>
      <c r="H247" s="354"/>
      <c r="I247" s="354"/>
      <c r="J247" s="290"/>
      <c r="K247" s="361" t="s">
        <v>116</v>
      </c>
      <c r="L247" s="261"/>
      <c r="M247" s="261"/>
      <c r="N247" s="362"/>
      <c r="O247" s="2"/>
      <c r="P247" s="119"/>
      <c r="Q247" s="119"/>
      <c r="R247" s="119"/>
      <c r="S247" s="119"/>
      <c r="T247" s="3"/>
      <c r="U247" s="256"/>
      <c r="V247" s="257"/>
      <c r="W247" s="256"/>
      <c r="X247" s="258"/>
      <c r="Y247" s="259"/>
      <c r="Z247" s="79"/>
      <c r="AB247" s="120">
        <f>COUNTIF($O247:$O251,"○")</f>
        <v>0</v>
      </c>
      <c r="AC247" s="121" t="b">
        <f>A247&lt;&gt;0</f>
        <v>0</v>
      </c>
    </row>
    <row r="248" spans="1:29" ht="20.100000000000001" customHeight="1" x14ac:dyDescent="0.15">
      <c r="B248" s="79"/>
      <c r="E248" s="300"/>
      <c r="F248" s="355"/>
      <c r="G248" s="356"/>
      <c r="H248" s="356"/>
      <c r="I248" s="356"/>
      <c r="J248" s="288"/>
      <c r="K248" s="361" t="s">
        <v>117</v>
      </c>
      <c r="L248" s="261"/>
      <c r="M248" s="261"/>
      <c r="N248" s="362"/>
      <c r="O248" s="2"/>
      <c r="P248" s="119"/>
      <c r="Q248" s="119"/>
      <c r="R248" s="119"/>
      <c r="S248" s="119"/>
      <c r="T248" s="3"/>
      <c r="U248" s="256"/>
      <c r="V248" s="257"/>
      <c r="W248" s="256"/>
      <c r="X248" s="258"/>
      <c r="Y248" s="259"/>
      <c r="Z248" s="79"/>
      <c r="AC248" s="112" t="b">
        <f>AC247</f>
        <v>0</v>
      </c>
    </row>
    <row r="249" spans="1:29" ht="20.100000000000001" customHeight="1" x14ac:dyDescent="0.15">
      <c r="B249" s="79"/>
      <c r="E249" s="300"/>
      <c r="F249" s="355"/>
      <c r="G249" s="356"/>
      <c r="H249" s="356"/>
      <c r="I249" s="356"/>
      <c r="J249" s="288"/>
      <c r="K249" s="361" t="s">
        <v>118</v>
      </c>
      <c r="L249" s="261"/>
      <c r="M249" s="261"/>
      <c r="N249" s="362"/>
      <c r="O249" s="2"/>
      <c r="P249" s="119"/>
      <c r="Q249" s="119"/>
      <c r="R249" s="119"/>
      <c r="S249" s="119"/>
      <c r="T249" s="3"/>
      <c r="U249" s="256"/>
      <c r="V249" s="257"/>
      <c r="W249" s="256"/>
      <c r="X249" s="258"/>
      <c r="Y249" s="259"/>
      <c r="Z249" s="79"/>
      <c r="AC249" s="112" t="b">
        <f t="shared" ref="AC249:AC251" si="1">AC248</f>
        <v>0</v>
      </c>
    </row>
    <row r="250" spans="1:29" ht="20.100000000000001" customHeight="1" x14ac:dyDescent="0.15">
      <c r="B250" s="79"/>
      <c r="E250" s="300"/>
      <c r="F250" s="355"/>
      <c r="G250" s="356"/>
      <c r="H250" s="356"/>
      <c r="I250" s="356"/>
      <c r="J250" s="288"/>
      <c r="K250" s="361" t="s">
        <v>119</v>
      </c>
      <c r="L250" s="261"/>
      <c r="M250" s="261"/>
      <c r="N250" s="362"/>
      <c r="O250" s="2"/>
      <c r="P250" s="119"/>
      <c r="Q250" s="119"/>
      <c r="R250" s="119"/>
      <c r="S250" s="119"/>
      <c r="T250" s="3"/>
      <c r="U250" s="256"/>
      <c r="V250" s="257"/>
      <c r="W250" s="256"/>
      <c r="X250" s="258"/>
      <c r="Y250" s="259"/>
      <c r="Z250" s="79"/>
      <c r="AC250" s="112" t="b">
        <f t="shared" si="1"/>
        <v>0</v>
      </c>
    </row>
    <row r="251" spans="1:29" ht="30" customHeight="1" x14ac:dyDescent="0.15">
      <c r="A251" s="112">
        <f>IFERROR(IF(AND($O251="○",TRIM($P251)=""),1001,0),3)</f>
        <v>0</v>
      </c>
      <c r="B251" s="79"/>
      <c r="E251" s="300"/>
      <c r="F251" s="357"/>
      <c r="G251" s="358"/>
      <c r="H251" s="358"/>
      <c r="I251" s="358"/>
      <c r="J251" s="289"/>
      <c r="K251" s="361" t="s">
        <v>417</v>
      </c>
      <c r="L251" s="261"/>
      <c r="M251" s="261"/>
      <c r="N251" s="362"/>
      <c r="O251" s="2"/>
      <c r="P251" s="342"/>
      <c r="Q251" s="343"/>
      <c r="R251" s="343"/>
      <c r="S251" s="344"/>
      <c r="T251" s="3"/>
      <c r="U251" s="256"/>
      <c r="V251" s="257"/>
      <c r="W251" s="256"/>
      <c r="X251" s="258"/>
      <c r="Y251" s="259"/>
      <c r="Z251" s="79"/>
      <c r="AC251" s="112" t="b">
        <f t="shared" si="1"/>
        <v>0</v>
      </c>
    </row>
    <row r="252" spans="1:29" ht="30" customHeight="1" x14ac:dyDescent="0.15">
      <c r="A252" s="112">
        <f>IFERROR(IF(OR(NOT(OR(AND(TRIM(J252)&lt;&gt;"",$AB252&gt;0),AND(TRIM(J252)="",$AB252=0))),AND(O252="○",TRIM(P252)="")),1001,0),3)</f>
        <v>0</v>
      </c>
      <c r="B252" s="79"/>
      <c r="E252" s="123">
        <v>1030</v>
      </c>
      <c r="F252" s="359" t="s">
        <v>413</v>
      </c>
      <c r="G252" s="360"/>
      <c r="H252" s="360"/>
      <c r="I252" s="360"/>
      <c r="J252" s="6"/>
      <c r="K252" s="363" t="s">
        <v>414</v>
      </c>
      <c r="L252" s="364"/>
      <c r="M252" s="364"/>
      <c r="N252" s="364"/>
      <c r="O252" s="7"/>
      <c r="P252" s="345"/>
      <c r="Q252" s="346"/>
      <c r="R252" s="346"/>
      <c r="S252" s="347"/>
      <c r="T252" s="8"/>
      <c r="U252" s="330"/>
      <c r="V252" s="331"/>
      <c r="W252" s="330"/>
      <c r="X252" s="332"/>
      <c r="Y252" s="333"/>
      <c r="Z252" s="79"/>
      <c r="AB252" s="120">
        <f>COUNTIF($O252:$O252,"○")</f>
        <v>0</v>
      </c>
      <c r="AC252" s="121" t="b">
        <f>A252&lt;&gt;0</f>
        <v>0</v>
      </c>
    </row>
    <row r="253" spans="1:29" ht="20.100000000000001" customHeight="1" x14ac:dyDescent="0.15">
      <c r="B253" s="79"/>
      <c r="E253" s="34"/>
      <c r="F253" s="34"/>
      <c r="G253" s="34"/>
      <c r="H253" s="34"/>
      <c r="I253" s="34"/>
      <c r="J253" s="34"/>
      <c r="K253" s="34"/>
      <c r="L253" s="34"/>
      <c r="M253" s="34"/>
      <c r="N253" s="34"/>
      <c r="O253" s="34"/>
      <c r="P253" s="34"/>
      <c r="Q253" s="34"/>
      <c r="R253" s="34"/>
      <c r="S253" s="34"/>
      <c r="T253" s="34"/>
      <c r="U253" s="34"/>
      <c r="V253" s="34"/>
      <c r="W253" s="34"/>
      <c r="X253" s="34"/>
      <c r="Y253" s="34"/>
      <c r="Z253" s="79"/>
    </row>
    <row r="254" spans="1:29" ht="20.100000000000001" customHeight="1" x14ac:dyDescent="0.15">
      <c r="B254" s="79"/>
      <c r="E254" s="17" t="s">
        <v>410</v>
      </c>
      <c r="F254" s="34"/>
      <c r="G254" s="34"/>
      <c r="H254" s="34"/>
      <c r="I254" s="34"/>
      <c r="J254" s="34"/>
      <c r="K254" s="34"/>
      <c r="L254" s="34"/>
      <c r="M254" s="34"/>
      <c r="N254" s="34"/>
      <c r="O254" s="34"/>
      <c r="P254" s="34"/>
      <c r="Q254" s="34"/>
      <c r="R254" s="34"/>
      <c r="S254" s="34"/>
      <c r="T254" s="34"/>
      <c r="U254" s="34"/>
      <c r="V254" s="34"/>
      <c r="W254" s="34"/>
      <c r="X254" s="34"/>
      <c r="Y254" s="34"/>
      <c r="Z254" s="79"/>
    </row>
    <row r="255" spans="1:29" ht="20.100000000000001" customHeight="1" x14ac:dyDescent="0.15">
      <c r="B255" s="79"/>
      <c r="E255" s="339" t="s">
        <v>418</v>
      </c>
      <c r="F255" s="340"/>
      <c r="G255" s="340"/>
      <c r="H255" s="340"/>
      <c r="I255" s="340"/>
      <c r="J255" s="340"/>
      <c r="K255" s="340"/>
      <c r="L255" s="340"/>
      <c r="M255" s="340"/>
      <c r="N255" s="340"/>
      <c r="O255" s="340"/>
      <c r="P255" s="340"/>
      <c r="Q255" s="340"/>
      <c r="R255" s="340"/>
      <c r="S255" s="341"/>
      <c r="T255" s="323" t="s">
        <v>421</v>
      </c>
      <c r="U255" s="324"/>
      <c r="V255" s="324"/>
      <c r="W255" s="324"/>
      <c r="X255" s="324"/>
      <c r="Y255" s="325"/>
      <c r="Z255" s="79"/>
    </row>
    <row r="256" spans="1:29" ht="30" customHeight="1" x14ac:dyDescent="0.15">
      <c r="B256" s="79"/>
      <c r="E256" s="113" t="s">
        <v>422</v>
      </c>
      <c r="F256" s="322" t="s">
        <v>423</v>
      </c>
      <c r="G256" s="322"/>
      <c r="H256" s="322"/>
      <c r="I256" s="322"/>
      <c r="J256" s="114" t="s">
        <v>454</v>
      </c>
      <c r="K256" s="322" t="s">
        <v>424</v>
      </c>
      <c r="L256" s="322"/>
      <c r="M256" s="322"/>
      <c r="N256" s="322"/>
      <c r="O256" s="115" t="s">
        <v>419</v>
      </c>
      <c r="P256" s="116" t="s">
        <v>420</v>
      </c>
      <c r="Q256" s="117"/>
      <c r="R256" s="117"/>
      <c r="S256" s="118"/>
      <c r="T256" s="114" t="s">
        <v>452</v>
      </c>
      <c r="U256" s="316" t="s">
        <v>409</v>
      </c>
      <c r="V256" s="319"/>
      <c r="W256" s="316" t="s">
        <v>426</v>
      </c>
      <c r="X256" s="317"/>
      <c r="Y256" s="318"/>
      <c r="Z256" s="79"/>
    </row>
    <row r="257" spans="1:29" ht="20.100000000000001" customHeight="1" x14ac:dyDescent="0.15">
      <c r="A257" s="112">
        <f>IFERROR(IF(NOT(OR(AND(TRIM($J257)&lt;&gt;"", $AB257 &gt;0),AND(TRIM($J257)="", $AB257 =0))),1001,0),3)</f>
        <v>0</v>
      </c>
      <c r="B257" s="79"/>
      <c r="E257" s="300">
        <v>2010</v>
      </c>
      <c r="F257" s="307" t="s">
        <v>120</v>
      </c>
      <c r="G257" s="308"/>
      <c r="H257" s="308"/>
      <c r="I257" s="309"/>
      <c r="J257" s="287"/>
      <c r="K257" s="261" t="s">
        <v>121</v>
      </c>
      <c r="L257" s="261"/>
      <c r="M257" s="261"/>
      <c r="N257" s="261"/>
      <c r="O257" s="9"/>
      <c r="P257" s="124"/>
      <c r="Q257" s="125"/>
      <c r="R257" s="125"/>
      <c r="S257" s="125"/>
      <c r="T257" s="10"/>
      <c r="U257" s="310"/>
      <c r="V257" s="311"/>
      <c r="W257" s="310"/>
      <c r="X257" s="164"/>
      <c r="Y257" s="165"/>
      <c r="Z257" s="79"/>
      <c r="AB257" s="120">
        <f>COUNTIF($O257:$O263,"○")</f>
        <v>0</v>
      </c>
      <c r="AC257" s="121" t="b">
        <f>A257&lt;&gt;0</f>
        <v>0</v>
      </c>
    </row>
    <row r="258" spans="1:29" ht="20.100000000000001" customHeight="1" x14ac:dyDescent="0.15">
      <c r="B258" s="79"/>
      <c r="E258" s="300"/>
      <c r="F258" s="291"/>
      <c r="G258" s="292"/>
      <c r="H258" s="292"/>
      <c r="I258" s="293"/>
      <c r="J258" s="288"/>
      <c r="K258" s="261" t="s">
        <v>122</v>
      </c>
      <c r="L258" s="261"/>
      <c r="M258" s="261"/>
      <c r="N258" s="261"/>
      <c r="O258" s="2"/>
      <c r="P258" s="126"/>
      <c r="Q258" s="119"/>
      <c r="R258" s="119"/>
      <c r="S258" s="119"/>
      <c r="T258" s="3"/>
      <c r="U258" s="256"/>
      <c r="V258" s="257"/>
      <c r="W258" s="256"/>
      <c r="X258" s="258"/>
      <c r="Y258" s="259"/>
      <c r="Z258" s="79"/>
      <c r="AC258" s="112" t="b">
        <f>AC257</f>
        <v>0</v>
      </c>
    </row>
    <row r="259" spans="1:29" ht="20.100000000000001" customHeight="1" x14ac:dyDescent="0.15">
      <c r="B259" s="79"/>
      <c r="E259" s="300"/>
      <c r="F259" s="291"/>
      <c r="G259" s="292"/>
      <c r="H259" s="292"/>
      <c r="I259" s="293"/>
      <c r="J259" s="288"/>
      <c r="K259" s="261" t="s">
        <v>123</v>
      </c>
      <c r="L259" s="261"/>
      <c r="M259" s="261"/>
      <c r="N259" s="261"/>
      <c r="O259" s="2"/>
      <c r="P259" s="126"/>
      <c r="Q259" s="119"/>
      <c r="R259" s="119"/>
      <c r="S259" s="119"/>
      <c r="T259" s="3"/>
      <c r="U259" s="256"/>
      <c r="V259" s="257"/>
      <c r="W259" s="256"/>
      <c r="X259" s="258"/>
      <c r="Y259" s="259"/>
      <c r="Z259" s="79"/>
      <c r="AC259" s="112" t="b">
        <f t="shared" ref="AC259:AC263" si="2">AC258</f>
        <v>0</v>
      </c>
    </row>
    <row r="260" spans="1:29" ht="20.100000000000001" customHeight="1" x14ac:dyDescent="0.15">
      <c r="B260" s="79"/>
      <c r="E260" s="300"/>
      <c r="F260" s="291"/>
      <c r="G260" s="292"/>
      <c r="H260" s="292"/>
      <c r="I260" s="293"/>
      <c r="J260" s="288"/>
      <c r="K260" s="261" t="s">
        <v>124</v>
      </c>
      <c r="L260" s="261"/>
      <c r="M260" s="261"/>
      <c r="N260" s="261"/>
      <c r="O260" s="2"/>
      <c r="P260" s="126"/>
      <c r="Q260" s="119"/>
      <c r="R260" s="119"/>
      <c r="S260" s="119"/>
      <c r="T260" s="3"/>
      <c r="U260" s="256"/>
      <c r="V260" s="257"/>
      <c r="W260" s="256"/>
      <c r="X260" s="258"/>
      <c r="Y260" s="259"/>
      <c r="Z260" s="79"/>
      <c r="AC260" s="112" t="b">
        <f t="shared" si="2"/>
        <v>0</v>
      </c>
    </row>
    <row r="261" spans="1:29" ht="20.100000000000001" customHeight="1" x14ac:dyDescent="0.15">
      <c r="B261" s="79"/>
      <c r="E261" s="300"/>
      <c r="F261" s="291"/>
      <c r="G261" s="292"/>
      <c r="H261" s="292"/>
      <c r="I261" s="293"/>
      <c r="J261" s="288"/>
      <c r="K261" s="261" t="s">
        <v>125</v>
      </c>
      <c r="L261" s="261"/>
      <c r="M261" s="261"/>
      <c r="N261" s="261"/>
      <c r="O261" s="2"/>
      <c r="P261" s="126"/>
      <c r="Q261" s="119"/>
      <c r="R261" s="119"/>
      <c r="S261" s="119"/>
      <c r="T261" s="3"/>
      <c r="U261" s="256"/>
      <c r="V261" s="257"/>
      <c r="W261" s="256"/>
      <c r="X261" s="258"/>
      <c r="Y261" s="259"/>
      <c r="Z261" s="79"/>
      <c r="AC261" s="112" t="b">
        <f t="shared" si="2"/>
        <v>0</v>
      </c>
    </row>
    <row r="262" spans="1:29" ht="20.100000000000001" customHeight="1" x14ac:dyDescent="0.15">
      <c r="B262" s="79"/>
      <c r="E262" s="300"/>
      <c r="F262" s="291"/>
      <c r="G262" s="292"/>
      <c r="H262" s="292"/>
      <c r="I262" s="293"/>
      <c r="J262" s="288"/>
      <c r="K262" s="261" t="s">
        <v>126</v>
      </c>
      <c r="L262" s="261"/>
      <c r="M262" s="261"/>
      <c r="N262" s="261"/>
      <c r="O262" s="2"/>
      <c r="P262" s="126"/>
      <c r="Q262" s="119"/>
      <c r="R262" s="119"/>
      <c r="S262" s="119"/>
      <c r="T262" s="3"/>
      <c r="U262" s="256"/>
      <c r="V262" s="257"/>
      <c r="W262" s="256"/>
      <c r="X262" s="258"/>
      <c r="Y262" s="259"/>
      <c r="Z262" s="79"/>
      <c r="AC262" s="112" t="b">
        <f t="shared" si="2"/>
        <v>0</v>
      </c>
    </row>
    <row r="263" spans="1:29" ht="30" customHeight="1" x14ac:dyDescent="0.15">
      <c r="A263" s="112">
        <f>IFERROR(IF(AND($O263="○",TRIM($P263)=""),1001,0),3)</f>
        <v>0</v>
      </c>
      <c r="B263" s="79"/>
      <c r="E263" s="300"/>
      <c r="F263" s="291"/>
      <c r="G263" s="292"/>
      <c r="H263" s="292"/>
      <c r="I263" s="293"/>
      <c r="J263" s="289"/>
      <c r="K263" s="261" t="s">
        <v>427</v>
      </c>
      <c r="L263" s="261"/>
      <c r="M263" s="261"/>
      <c r="N263" s="261"/>
      <c r="O263" s="2"/>
      <c r="P263" s="342"/>
      <c r="Q263" s="343"/>
      <c r="R263" s="343"/>
      <c r="S263" s="344"/>
      <c r="T263" s="3"/>
      <c r="U263" s="256"/>
      <c r="V263" s="257"/>
      <c r="W263" s="256"/>
      <c r="X263" s="258"/>
      <c r="Y263" s="259"/>
      <c r="Z263" s="79"/>
      <c r="AC263" s="112" t="b">
        <f t="shared" si="2"/>
        <v>0</v>
      </c>
    </row>
    <row r="264" spans="1:29" ht="20.100000000000001" customHeight="1" x14ac:dyDescent="0.15">
      <c r="A264" s="112">
        <f>IFERROR(IF(NOT(OR(AND(TRIM($J264)&lt;&gt;"", $AB264 &gt;0),AND(TRIM($J264)="", $AB264 =0))),1001,0),3)</f>
        <v>0</v>
      </c>
      <c r="B264" s="79"/>
      <c r="E264" s="300">
        <v>2020</v>
      </c>
      <c r="F264" s="291" t="s">
        <v>127</v>
      </c>
      <c r="G264" s="292"/>
      <c r="H264" s="292"/>
      <c r="I264" s="293"/>
      <c r="J264" s="290"/>
      <c r="K264" s="261" t="s">
        <v>128</v>
      </c>
      <c r="L264" s="261"/>
      <c r="M264" s="261"/>
      <c r="N264" s="261"/>
      <c r="O264" s="2"/>
      <c r="P264" s="126"/>
      <c r="Q264" s="119"/>
      <c r="R264" s="119"/>
      <c r="S264" s="119"/>
      <c r="T264" s="3"/>
      <c r="U264" s="256"/>
      <c r="V264" s="257"/>
      <c r="W264" s="256"/>
      <c r="X264" s="258"/>
      <c r="Y264" s="259"/>
      <c r="Z264" s="79"/>
      <c r="AB264" s="120">
        <f>COUNTIF($O264:$O267,"○")</f>
        <v>0</v>
      </c>
      <c r="AC264" s="121" t="b">
        <f>A264&lt;&gt;0</f>
        <v>0</v>
      </c>
    </row>
    <row r="265" spans="1:29" ht="20.100000000000001" customHeight="1" x14ac:dyDescent="0.15">
      <c r="B265" s="79"/>
      <c r="E265" s="300"/>
      <c r="F265" s="291"/>
      <c r="G265" s="292"/>
      <c r="H265" s="292"/>
      <c r="I265" s="293"/>
      <c r="J265" s="288"/>
      <c r="K265" s="261" t="s">
        <v>129</v>
      </c>
      <c r="L265" s="261"/>
      <c r="M265" s="261"/>
      <c r="N265" s="261"/>
      <c r="O265" s="2"/>
      <c r="P265" s="126"/>
      <c r="Q265" s="119"/>
      <c r="R265" s="119"/>
      <c r="S265" s="119"/>
      <c r="T265" s="3"/>
      <c r="U265" s="256"/>
      <c r="V265" s="257"/>
      <c r="W265" s="256"/>
      <c r="X265" s="258"/>
      <c r="Y265" s="259"/>
      <c r="Z265" s="79"/>
      <c r="AC265" s="112" t="b">
        <f>AC264</f>
        <v>0</v>
      </c>
    </row>
    <row r="266" spans="1:29" ht="20.100000000000001" customHeight="1" x14ac:dyDescent="0.15">
      <c r="B266" s="79"/>
      <c r="E266" s="300"/>
      <c r="F266" s="291"/>
      <c r="G266" s="292"/>
      <c r="H266" s="292"/>
      <c r="I266" s="293"/>
      <c r="J266" s="288"/>
      <c r="K266" s="261" t="s">
        <v>130</v>
      </c>
      <c r="L266" s="261"/>
      <c r="M266" s="261"/>
      <c r="N266" s="261"/>
      <c r="O266" s="2"/>
      <c r="P266" s="126"/>
      <c r="Q266" s="119"/>
      <c r="R266" s="119"/>
      <c r="S266" s="119"/>
      <c r="T266" s="3"/>
      <c r="U266" s="256"/>
      <c r="V266" s="257"/>
      <c r="W266" s="256"/>
      <c r="X266" s="258"/>
      <c r="Y266" s="259"/>
      <c r="Z266" s="79"/>
      <c r="AC266" s="112" t="b">
        <f t="shared" ref="AC266:AC267" si="3">AC265</f>
        <v>0</v>
      </c>
    </row>
    <row r="267" spans="1:29" ht="30" customHeight="1" x14ac:dyDescent="0.15">
      <c r="A267" s="112">
        <f>IFERROR(IF(AND($O267="○",TRIM($P267)=""),1001,0),3)</f>
        <v>0</v>
      </c>
      <c r="B267" s="79"/>
      <c r="E267" s="300"/>
      <c r="F267" s="291"/>
      <c r="G267" s="292"/>
      <c r="H267" s="292"/>
      <c r="I267" s="293"/>
      <c r="J267" s="289"/>
      <c r="K267" s="261" t="s">
        <v>428</v>
      </c>
      <c r="L267" s="261"/>
      <c r="M267" s="261"/>
      <c r="N267" s="261"/>
      <c r="O267" s="2"/>
      <c r="P267" s="342"/>
      <c r="Q267" s="343"/>
      <c r="R267" s="343"/>
      <c r="S267" s="344"/>
      <c r="T267" s="3"/>
      <c r="U267" s="256"/>
      <c r="V267" s="257"/>
      <c r="W267" s="256"/>
      <c r="X267" s="258"/>
      <c r="Y267" s="259"/>
      <c r="Z267" s="79"/>
      <c r="AC267" s="112" t="b">
        <f t="shared" si="3"/>
        <v>0</v>
      </c>
    </row>
    <row r="268" spans="1:29" ht="20.100000000000001" customHeight="1" x14ac:dyDescent="0.15">
      <c r="A268" s="112">
        <f>IFERROR(IF(NOT(OR(AND(TRIM($J268)&lt;&gt;"", $AB268 &gt;0),AND(TRIM($J268)="", $AB268 =0))),1001,0),3)</f>
        <v>0</v>
      </c>
      <c r="B268" s="79"/>
      <c r="E268" s="300">
        <v>2030</v>
      </c>
      <c r="F268" s="291" t="s">
        <v>131</v>
      </c>
      <c r="G268" s="292"/>
      <c r="H268" s="292"/>
      <c r="I268" s="293"/>
      <c r="J268" s="290"/>
      <c r="K268" s="261" t="s">
        <v>132</v>
      </c>
      <c r="L268" s="261"/>
      <c r="M268" s="261"/>
      <c r="N268" s="261"/>
      <c r="O268" s="2"/>
      <c r="P268" s="126"/>
      <c r="Q268" s="119"/>
      <c r="R268" s="119"/>
      <c r="S268" s="119"/>
      <c r="T268" s="3"/>
      <c r="U268" s="256"/>
      <c r="V268" s="257"/>
      <c r="W268" s="256"/>
      <c r="X268" s="258"/>
      <c r="Y268" s="259"/>
      <c r="Z268" s="79"/>
      <c r="AB268" s="120">
        <f>COUNTIF($O268:$O270,"○")</f>
        <v>0</v>
      </c>
      <c r="AC268" s="121" t="b">
        <f>A268&lt;&gt;0</f>
        <v>0</v>
      </c>
    </row>
    <row r="269" spans="1:29" ht="20.100000000000001" customHeight="1" x14ac:dyDescent="0.15">
      <c r="B269" s="79"/>
      <c r="E269" s="300"/>
      <c r="F269" s="291"/>
      <c r="G269" s="292"/>
      <c r="H269" s="292"/>
      <c r="I269" s="293"/>
      <c r="J269" s="288"/>
      <c r="K269" s="261" t="s">
        <v>133</v>
      </c>
      <c r="L269" s="261"/>
      <c r="M269" s="261"/>
      <c r="N269" s="261"/>
      <c r="O269" s="2"/>
      <c r="P269" s="126"/>
      <c r="Q269" s="119"/>
      <c r="R269" s="119"/>
      <c r="S269" s="119"/>
      <c r="T269" s="3"/>
      <c r="U269" s="256"/>
      <c r="V269" s="257"/>
      <c r="W269" s="256"/>
      <c r="X269" s="258"/>
      <c r="Y269" s="259"/>
      <c r="Z269" s="79"/>
      <c r="AC269" s="112" t="b">
        <f>AC268</f>
        <v>0</v>
      </c>
    </row>
    <row r="270" spans="1:29" ht="20.100000000000001" customHeight="1" x14ac:dyDescent="0.15">
      <c r="B270" s="79"/>
      <c r="E270" s="300"/>
      <c r="F270" s="291"/>
      <c r="G270" s="292"/>
      <c r="H270" s="292"/>
      <c r="I270" s="293"/>
      <c r="J270" s="289"/>
      <c r="K270" s="261" t="s">
        <v>134</v>
      </c>
      <c r="L270" s="261"/>
      <c r="M270" s="261"/>
      <c r="N270" s="261"/>
      <c r="O270" s="2"/>
      <c r="P270" s="126"/>
      <c r="Q270" s="119"/>
      <c r="R270" s="119"/>
      <c r="S270" s="119"/>
      <c r="T270" s="3"/>
      <c r="U270" s="256"/>
      <c r="V270" s="257"/>
      <c r="W270" s="256"/>
      <c r="X270" s="258"/>
      <c r="Y270" s="259"/>
      <c r="Z270" s="79"/>
      <c r="AC270" s="112" t="b">
        <f t="shared" ref="AC270" si="4">AC269</f>
        <v>0</v>
      </c>
    </row>
    <row r="271" spans="1:29" ht="20.100000000000001" customHeight="1" x14ac:dyDescent="0.15">
      <c r="A271" s="112">
        <f>IFERROR(IF(NOT(OR(AND(TRIM($J271)&lt;&gt;"", $AB271 &gt;0),AND(TRIM($J271)="", $AB271 =0))),1001,0),3)</f>
        <v>0</v>
      </c>
      <c r="B271" s="79"/>
      <c r="E271" s="300">
        <v>2040</v>
      </c>
      <c r="F271" s="349" t="s">
        <v>135</v>
      </c>
      <c r="G271" s="350"/>
      <c r="H271" s="350"/>
      <c r="I271" s="351"/>
      <c r="J271" s="290"/>
      <c r="K271" s="261" t="s">
        <v>136</v>
      </c>
      <c r="L271" s="261"/>
      <c r="M271" s="261"/>
      <c r="N271" s="261"/>
      <c r="O271" s="2"/>
      <c r="P271" s="126"/>
      <c r="Q271" s="119"/>
      <c r="R271" s="119"/>
      <c r="S271" s="119"/>
      <c r="T271" s="3"/>
      <c r="U271" s="256"/>
      <c r="V271" s="257"/>
      <c r="W271" s="256"/>
      <c r="X271" s="258"/>
      <c r="Y271" s="259"/>
      <c r="Z271" s="79"/>
      <c r="AB271" s="120">
        <f>COUNTIF($O271:$O278,"○")</f>
        <v>0</v>
      </c>
      <c r="AC271" s="121" t="b">
        <f>A271&lt;&gt;0</f>
        <v>0</v>
      </c>
    </row>
    <row r="272" spans="1:29" ht="20.100000000000001" customHeight="1" x14ac:dyDescent="0.15">
      <c r="B272" s="79"/>
      <c r="E272" s="300"/>
      <c r="F272" s="349"/>
      <c r="G272" s="350"/>
      <c r="H272" s="350"/>
      <c r="I272" s="351"/>
      <c r="J272" s="288"/>
      <c r="K272" s="261" t="s">
        <v>137</v>
      </c>
      <c r="L272" s="261"/>
      <c r="M272" s="261"/>
      <c r="N272" s="261"/>
      <c r="O272" s="2"/>
      <c r="P272" s="126"/>
      <c r="Q272" s="119"/>
      <c r="R272" s="119"/>
      <c r="S272" s="119"/>
      <c r="T272" s="3"/>
      <c r="U272" s="256"/>
      <c r="V272" s="257"/>
      <c r="W272" s="256"/>
      <c r="X272" s="258"/>
      <c r="Y272" s="259"/>
      <c r="Z272" s="79"/>
      <c r="AC272" s="112" t="b">
        <f>AC271</f>
        <v>0</v>
      </c>
    </row>
    <row r="273" spans="1:29" ht="20.100000000000001" customHeight="1" x14ac:dyDescent="0.15">
      <c r="B273" s="79"/>
      <c r="E273" s="300"/>
      <c r="F273" s="349"/>
      <c r="G273" s="350"/>
      <c r="H273" s="350"/>
      <c r="I273" s="351"/>
      <c r="J273" s="288"/>
      <c r="K273" s="261" t="s">
        <v>138</v>
      </c>
      <c r="L273" s="261"/>
      <c r="M273" s="261"/>
      <c r="N273" s="261"/>
      <c r="O273" s="2"/>
      <c r="P273" s="126"/>
      <c r="Q273" s="119"/>
      <c r="R273" s="119"/>
      <c r="S273" s="119"/>
      <c r="T273" s="3"/>
      <c r="U273" s="256"/>
      <c r="V273" s="257"/>
      <c r="W273" s="256"/>
      <c r="X273" s="258"/>
      <c r="Y273" s="259"/>
      <c r="Z273" s="79"/>
      <c r="AC273" s="112" t="b">
        <f t="shared" ref="AC273:AC278" si="5">AC272</f>
        <v>0</v>
      </c>
    </row>
    <row r="274" spans="1:29" ht="20.100000000000001" customHeight="1" x14ac:dyDescent="0.15">
      <c r="B274" s="79"/>
      <c r="E274" s="300"/>
      <c r="F274" s="349"/>
      <c r="G274" s="350"/>
      <c r="H274" s="350"/>
      <c r="I274" s="351"/>
      <c r="J274" s="288"/>
      <c r="K274" s="261" t="s">
        <v>139</v>
      </c>
      <c r="L274" s="261"/>
      <c r="M274" s="261"/>
      <c r="N274" s="261"/>
      <c r="O274" s="2"/>
      <c r="P274" s="126"/>
      <c r="Q274" s="119"/>
      <c r="R274" s="119"/>
      <c r="S274" s="119"/>
      <c r="T274" s="3"/>
      <c r="U274" s="256"/>
      <c r="V274" s="257"/>
      <c r="W274" s="256"/>
      <c r="X274" s="258"/>
      <c r="Y274" s="259"/>
      <c r="Z274" s="79"/>
      <c r="AC274" s="112" t="b">
        <f t="shared" si="5"/>
        <v>0</v>
      </c>
    </row>
    <row r="275" spans="1:29" ht="20.100000000000001" customHeight="1" x14ac:dyDescent="0.15">
      <c r="B275" s="79"/>
      <c r="E275" s="300"/>
      <c r="F275" s="349"/>
      <c r="G275" s="350"/>
      <c r="H275" s="350"/>
      <c r="I275" s="351"/>
      <c r="J275" s="288"/>
      <c r="K275" s="261" t="s">
        <v>140</v>
      </c>
      <c r="L275" s="261"/>
      <c r="M275" s="261"/>
      <c r="N275" s="261"/>
      <c r="O275" s="2"/>
      <c r="P275" s="126"/>
      <c r="Q275" s="119"/>
      <c r="R275" s="119"/>
      <c r="S275" s="119"/>
      <c r="T275" s="3"/>
      <c r="U275" s="256"/>
      <c r="V275" s="257"/>
      <c r="W275" s="256"/>
      <c r="X275" s="258"/>
      <c r="Y275" s="259"/>
      <c r="Z275" s="79"/>
      <c r="AC275" s="112" t="b">
        <f t="shared" si="5"/>
        <v>0</v>
      </c>
    </row>
    <row r="276" spans="1:29" ht="20.100000000000001" customHeight="1" x14ac:dyDescent="0.15">
      <c r="B276" s="79"/>
      <c r="E276" s="300"/>
      <c r="F276" s="349"/>
      <c r="G276" s="350"/>
      <c r="H276" s="350"/>
      <c r="I276" s="351"/>
      <c r="J276" s="288"/>
      <c r="K276" s="261" t="s">
        <v>141</v>
      </c>
      <c r="L276" s="261"/>
      <c r="M276" s="261"/>
      <c r="N276" s="261"/>
      <c r="O276" s="2"/>
      <c r="P276" s="126"/>
      <c r="Q276" s="119"/>
      <c r="R276" s="119"/>
      <c r="S276" s="119"/>
      <c r="T276" s="3"/>
      <c r="U276" s="256"/>
      <c r="V276" s="257"/>
      <c r="W276" s="256"/>
      <c r="X276" s="258"/>
      <c r="Y276" s="259"/>
      <c r="Z276" s="79"/>
      <c r="AC276" s="112" t="b">
        <f t="shared" si="5"/>
        <v>0</v>
      </c>
    </row>
    <row r="277" spans="1:29" ht="20.100000000000001" customHeight="1" x14ac:dyDescent="0.15">
      <c r="B277" s="79"/>
      <c r="E277" s="300"/>
      <c r="F277" s="349"/>
      <c r="G277" s="350"/>
      <c r="H277" s="350"/>
      <c r="I277" s="351"/>
      <c r="J277" s="288"/>
      <c r="K277" s="261" t="s">
        <v>142</v>
      </c>
      <c r="L277" s="261"/>
      <c r="M277" s="261"/>
      <c r="N277" s="261"/>
      <c r="O277" s="2"/>
      <c r="P277" s="126"/>
      <c r="Q277" s="119"/>
      <c r="R277" s="119"/>
      <c r="S277" s="119"/>
      <c r="T277" s="3"/>
      <c r="U277" s="256"/>
      <c r="V277" s="257"/>
      <c r="W277" s="256"/>
      <c r="X277" s="258"/>
      <c r="Y277" s="259"/>
      <c r="Z277" s="79"/>
      <c r="AC277" s="112" t="b">
        <f t="shared" si="5"/>
        <v>0</v>
      </c>
    </row>
    <row r="278" spans="1:29" ht="20.100000000000001" customHeight="1" x14ac:dyDescent="0.15">
      <c r="B278" s="79"/>
      <c r="E278" s="300"/>
      <c r="F278" s="349"/>
      <c r="G278" s="350"/>
      <c r="H278" s="350"/>
      <c r="I278" s="351"/>
      <c r="J278" s="289"/>
      <c r="K278" s="261" t="s">
        <v>143</v>
      </c>
      <c r="L278" s="261"/>
      <c r="M278" s="261"/>
      <c r="N278" s="261"/>
      <c r="O278" s="2"/>
      <c r="P278" s="126"/>
      <c r="Q278" s="119"/>
      <c r="R278" s="119"/>
      <c r="S278" s="119"/>
      <c r="T278" s="3"/>
      <c r="U278" s="256"/>
      <c r="V278" s="257"/>
      <c r="W278" s="256"/>
      <c r="X278" s="258"/>
      <c r="Y278" s="259"/>
      <c r="Z278" s="79"/>
      <c r="AC278" s="112" t="b">
        <f t="shared" si="5"/>
        <v>0</v>
      </c>
    </row>
    <row r="279" spans="1:29" ht="20.100000000000001" customHeight="1" x14ac:dyDescent="0.15">
      <c r="A279" s="112">
        <f>IFERROR(IF(NOT(OR(AND(TRIM($J279)&lt;&gt;"", $AB279 &gt;0),AND(TRIM($J279)="", $AB279 =0))),1001,0),3)</f>
        <v>0</v>
      </c>
      <c r="B279" s="79"/>
      <c r="E279" s="352">
        <v>2050</v>
      </c>
      <c r="F279" s="291" t="s">
        <v>144</v>
      </c>
      <c r="G279" s="292"/>
      <c r="H279" s="292"/>
      <c r="I279" s="293"/>
      <c r="J279" s="290"/>
      <c r="K279" s="261" t="s">
        <v>145</v>
      </c>
      <c r="L279" s="261"/>
      <c r="M279" s="261"/>
      <c r="N279" s="261"/>
      <c r="O279" s="2"/>
      <c r="P279" s="126"/>
      <c r="Q279" s="119"/>
      <c r="R279" s="119"/>
      <c r="S279" s="119"/>
      <c r="T279" s="3"/>
      <c r="U279" s="256"/>
      <c r="V279" s="257"/>
      <c r="W279" s="256"/>
      <c r="X279" s="258"/>
      <c r="Y279" s="259"/>
      <c r="Z279" s="79"/>
      <c r="AB279" s="120">
        <f>COUNTIF($O279:$O285,"○")</f>
        <v>0</v>
      </c>
      <c r="AC279" s="121" t="b">
        <f>A279&lt;&gt;0</f>
        <v>0</v>
      </c>
    </row>
    <row r="280" spans="1:29" ht="20.100000000000001" customHeight="1" x14ac:dyDescent="0.15">
      <c r="B280" s="79"/>
      <c r="E280" s="352"/>
      <c r="F280" s="291"/>
      <c r="G280" s="292"/>
      <c r="H280" s="292"/>
      <c r="I280" s="293"/>
      <c r="J280" s="288"/>
      <c r="K280" s="261" t="s">
        <v>146</v>
      </c>
      <c r="L280" s="261"/>
      <c r="M280" s="261"/>
      <c r="N280" s="261"/>
      <c r="O280" s="2"/>
      <c r="P280" s="126"/>
      <c r="Q280" s="119"/>
      <c r="R280" s="119"/>
      <c r="S280" s="119"/>
      <c r="T280" s="3"/>
      <c r="U280" s="256"/>
      <c r="V280" s="257"/>
      <c r="W280" s="256"/>
      <c r="X280" s="258"/>
      <c r="Y280" s="259"/>
      <c r="Z280" s="79"/>
      <c r="AC280" s="112" t="b">
        <f>AC279</f>
        <v>0</v>
      </c>
    </row>
    <row r="281" spans="1:29" ht="20.100000000000001" customHeight="1" x14ac:dyDescent="0.15">
      <c r="B281" s="79"/>
      <c r="E281" s="352"/>
      <c r="F281" s="291"/>
      <c r="G281" s="292"/>
      <c r="H281" s="292"/>
      <c r="I281" s="293"/>
      <c r="J281" s="288"/>
      <c r="K281" s="261" t="s">
        <v>147</v>
      </c>
      <c r="L281" s="261"/>
      <c r="M281" s="261"/>
      <c r="N281" s="261"/>
      <c r="O281" s="2"/>
      <c r="P281" s="126"/>
      <c r="Q281" s="119"/>
      <c r="R281" s="119"/>
      <c r="S281" s="119"/>
      <c r="T281" s="3"/>
      <c r="U281" s="256"/>
      <c r="V281" s="257"/>
      <c r="W281" s="256"/>
      <c r="X281" s="258"/>
      <c r="Y281" s="259"/>
      <c r="Z281" s="79"/>
      <c r="AC281" s="112" t="b">
        <f t="shared" ref="AC281:AC285" si="6">AC280</f>
        <v>0</v>
      </c>
    </row>
    <row r="282" spans="1:29" ht="20.100000000000001" customHeight="1" x14ac:dyDescent="0.15">
      <c r="B282" s="79"/>
      <c r="E282" s="352"/>
      <c r="F282" s="291"/>
      <c r="G282" s="292"/>
      <c r="H282" s="292"/>
      <c r="I282" s="293"/>
      <c r="J282" s="288"/>
      <c r="K282" s="261" t="s">
        <v>148</v>
      </c>
      <c r="L282" s="261"/>
      <c r="M282" s="261"/>
      <c r="N282" s="261"/>
      <c r="O282" s="2"/>
      <c r="P282" s="126"/>
      <c r="Q282" s="119"/>
      <c r="R282" s="119"/>
      <c r="S282" s="119"/>
      <c r="T282" s="3"/>
      <c r="U282" s="256"/>
      <c r="V282" s="257"/>
      <c r="W282" s="256"/>
      <c r="X282" s="258"/>
      <c r="Y282" s="259"/>
      <c r="Z282" s="79"/>
      <c r="AC282" s="112" t="b">
        <f t="shared" si="6"/>
        <v>0</v>
      </c>
    </row>
    <row r="283" spans="1:29" ht="20.100000000000001" customHeight="1" x14ac:dyDescent="0.15">
      <c r="B283" s="79"/>
      <c r="E283" s="352"/>
      <c r="F283" s="291"/>
      <c r="G283" s="292"/>
      <c r="H283" s="292"/>
      <c r="I283" s="293"/>
      <c r="J283" s="288"/>
      <c r="K283" s="261" t="s">
        <v>149</v>
      </c>
      <c r="L283" s="261"/>
      <c r="M283" s="261"/>
      <c r="N283" s="261"/>
      <c r="O283" s="2"/>
      <c r="P283" s="126"/>
      <c r="Q283" s="119"/>
      <c r="R283" s="119"/>
      <c r="S283" s="119"/>
      <c r="T283" s="3"/>
      <c r="U283" s="256"/>
      <c r="V283" s="257"/>
      <c r="W283" s="256"/>
      <c r="X283" s="258"/>
      <c r="Y283" s="259"/>
      <c r="Z283" s="79"/>
      <c r="AC283" s="112" t="b">
        <f t="shared" si="6"/>
        <v>0</v>
      </c>
    </row>
    <row r="284" spans="1:29" ht="20.100000000000001" customHeight="1" x14ac:dyDescent="0.15">
      <c r="B284" s="79"/>
      <c r="E284" s="352"/>
      <c r="F284" s="291"/>
      <c r="G284" s="292"/>
      <c r="H284" s="292"/>
      <c r="I284" s="293"/>
      <c r="J284" s="288"/>
      <c r="K284" s="261" t="s">
        <v>150</v>
      </c>
      <c r="L284" s="261"/>
      <c r="M284" s="261"/>
      <c r="N284" s="261"/>
      <c r="O284" s="2"/>
      <c r="P284" s="126"/>
      <c r="Q284" s="119"/>
      <c r="R284" s="119"/>
      <c r="S284" s="119"/>
      <c r="T284" s="3"/>
      <c r="U284" s="256"/>
      <c r="V284" s="257"/>
      <c r="W284" s="256"/>
      <c r="X284" s="258"/>
      <c r="Y284" s="259"/>
      <c r="Z284" s="79"/>
      <c r="AC284" s="112" t="b">
        <f t="shared" si="6"/>
        <v>0</v>
      </c>
    </row>
    <row r="285" spans="1:29" ht="30" customHeight="1" x14ac:dyDescent="0.15">
      <c r="A285" s="112">
        <f>IFERROR(IF(AND($O285="○",TRIM($P285)=""),1001,0),3)</f>
        <v>0</v>
      </c>
      <c r="B285" s="79"/>
      <c r="E285" s="352"/>
      <c r="F285" s="291"/>
      <c r="G285" s="292"/>
      <c r="H285" s="292"/>
      <c r="I285" s="293"/>
      <c r="J285" s="289"/>
      <c r="K285" s="261" t="s">
        <v>429</v>
      </c>
      <c r="L285" s="261"/>
      <c r="M285" s="261"/>
      <c r="N285" s="261"/>
      <c r="O285" s="2"/>
      <c r="P285" s="342"/>
      <c r="Q285" s="343"/>
      <c r="R285" s="343"/>
      <c r="S285" s="344"/>
      <c r="T285" s="3"/>
      <c r="U285" s="256"/>
      <c r="V285" s="257"/>
      <c r="W285" s="256"/>
      <c r="X285" s="258"/>
      <c r="Y285" s="259"/>
      <c r="Z285" s="79"/>
      <c r="AC285" s="112" t="b">
        <f t="shared" si="6"/>
        <v>0</v>
      </c>
    </row>
    <row r="286" spans="1:29" ht="20.100000000000001" customHeight="1" x14ac:dyDescent="0.15">
      <c r="A286" s="112">
        <f>IFERROR(IF(NOT(OR(AND(TRIM($J286)&lt;&gt;"", $AB286 &gt;0),AND(TRIM($J286)="", $AB286 =0))),1001,0),3)</f>
        <v>0</v>
      </c>
      <c r="B286" s="79"/>
      <c r="E286" s="352">
        <v>2060</v>
      </c>
      <c r="F286" s="291" t="s">
        <v>151</v>
      </c>
      <c r="G286" s="292"/>
      <c r="H286" s="292"/>
      <c r="I286" s="293"/>
      <c r="J286" s="290"/>
      <c r="K286" s="261" t="s">
        <v>152</v>
      </c>
      <c r="L286" s="261"/>
      <c r="M286" s="261"/>
      <c r="N286" s="261"/>
      <c r="O286" s="2"/>
      <c r="P286" s="126"/>
      <c r="Q286" s="119"/>
      <c r="R286" s="119"/>
      <c r="S286" s="119"/>
      <c r="T286" s="3"/>
      <c r="U286" s="256"/>
      <c r="V286" s="257"/>
      <c r="W286" s="256"/>
      <c r="X286" s="258"/>
      <c r="Y286" s="259"/>
      <c r="Z286" s="79"/>
      <c r="AB286" s="120">
        <f>COUNTIF($O286:$O287,"○")</f>
        <v>0</v>
      </c>
      <c r="AC286" s="121" t="b">
        <f>A286&lt;&gt;0</f>
        <v>0</v>
      </c>
    </row>
    <row r="287" spans="1:29" ht="20.100000000000001" customHeight="1" x14ac:dyDescent="0.15">
      <c r="B287" s="79"/>
      <c r="E287" s="352"/>
      <c r="F287" s="291"/>
      <c r="G287" s="292"/>
      <c r="H287" s="292"/>
      <c r="I287" s="293"/>
      <c r="J287" s="289"/>
      <c r="K287" s="261" t="s">
        <v>153</v>
      </c>
      <c r="L287" s="261"/>
      <c r="M287" s="261"/>
      <c r="N287" s="261"/>
      <c r="O287" s="2"/>
      <c r="P287" s="126"/>
      <c r="Q287" s="119"/>
      <c r="R287" s="119"/>
      <c r="S287" s="119"/>
      <c r="T287" s="3"/>
      <c r="U287" s="256"/>
      <c r="V287" s="257"/>
      <c r="W287" s="256"/>
      <c r="X287" s="258"/>
      <c r="Y287" s="259"/>
      <c r="Z287" s="79"/>
      <c r="AC287" s="112" t="b">
        <f>AC286</f>
        <v>0</v>
      </c>
    </row>
    <row r="288" spans="1:29" ht="20.100000000000001" customHeight="1" x14ac:dyDescent="0.15">
      <c r="A288" s="112">
        <f>IFERROR(IF(NOT(OR(AND(TRIM($J288)&lt;&gt;"", $AB288 &gt;0),AND(TRIM($J288)="", $AB288 =0))),1001,0),3)</f>
        <v>0</v>
      </c>
      <c r="B288" s="79"/>
      <c r="E288" s="300">
        <v>2070</v>
      </c>
      <c r="F288" s="291" t="s">
        <v>154</v>
      </c>
      <c r="G288" s="292"/>
      <c r="H288" s="292"/>
      <c r="I288" s="293"/>
      <c r="J288" s="290"/>
      <c r="K288" s="261" t="s">
        <v>155</v>
      </c>
      <c r="L288" s="261"/>
      <c r="M288" s="261"/>
      <c r="N288" s="261"/>
      <c r="O288" s="2"/>
      <c r="P288" s="126"/>
      <c r="Q288" s="119"/>
      <c r="R288" s="119"/>
      <c r="S288" s="119"/>
      <c r="T288" s="3"/>
      <c r="U288" s="256"/>
      <c r="V288" s="257"/>
      <c r="W288" s="256"/>
      <c r="X288" s="258"/>
      <c r="Y288" s="259"/>
      <c r="Z288" s="79"/>
      <c r="AB288" s="120">
        <f>COUNTIF($O288:$O290,"○")</f>
        <v>0</v>
      </c>
      <c r="AC288" s="121" t="b">
        <f>A288&lt;&gt;0</f>
        <v>0</v>
      </c>
    </row>
    <row r="289" spans="1:29" ht="20.100000000000001" customHeight="1" x14ac:dyDescent="0.15">
      <c r="B289" s="79"/>
      <c r="E289" s="300"/>
      <c r="F289" s="291"/>
      <c r="G289" s="292"/>
      <c r="H289" s="292"/>
      <c r="I289" s="293"/>
      <c r="J289" s="288"/>
      <c r="K289" s="261" t="s">
        <v>156</v>
      </c>
      <c r="L289" s="261"/>
      <c r="M289" s="261"/>
      <c r="N289" s="261"/>
      <c r="O289" s="2"/>
      <c r="P289" s="126"/>
      <c r="Q289" s="119"/>
      <c r="R289" s="119"/>
      <c r="S289" s="119"/>
      <c r="T289" s="3"/>
      <c r="U289" s="256"/>
      <c r="V289" s="257"/>
      <c r="W289" s="256"/>
      <c r="X289" s="258"/>
      <c r="Y289" s="259"/>
      <c r="Z289" s="79"/>
      <c r="AC289" s="112" t="b">
        <f>AC288</f>
        <v>0</v>
      </c>
    </row>
    <row r="290" spans="1:29" ht="20.100000000000001" customHeight="1" x14ac:dyDescent="0.15">
      <c r="B290" s="79"/>
      <c r="E290" s="300"/>
      <c r="F290" s="291"/>
      <c r="G290" s="292"/>
      <c r="H290" s="292"/>
      <c r="I290" s="293"/>
      <c r="J290" s="289"/>
      <c r="K290" s="261" t="s">
        <v>157</v>
      </c>
      <c r="L290" s="261"/>
      <c r="M290" s="261"/>
      <c r="N290" s="261"/>
      <c r="O290" s="2"/>
      <c r="P290" s="126"/>
      <c r="Q290" s="119"/>
      <c r="R290" s="119"/>
      <c r="S290" s="119"/>
      <c r="T290" s="3"/>
      <c r="U290" s="256"/>
      <c r="V290" s="257"/>
      <c r="W290" s="256"/>
      <c r="X290" s="258"/>
      <c r="Y290" s="259"/>
      <c r="Z290" s="79"/>
      <c r="AC290" s="112" t="b">
        <f>AC289</f>
        <v>0</v>
      </c>
    </row>
    <row r="291" spans="1:29" ht="20.100000000000001" customHeight="1" x14ac:dyDescent="0.15">
      <c r="A291" s="112">
        <f>IFERROR(IF(NOT(OR(AND(TRIM($J291)&lt;&gt;"", $AB291 &gt;0),AND(TRIM($J291)="", $AB291 =0))),1001,0),3)</f>
        <v>0</v>
      </c>
      <c r="B291" s="79"/>
      <c r="E291" s="352">
        <v>2080</v>
      </c>
      <c r="F291" s="291" t="s">
        <v>158</v>
      </c>
      <c r="G291" s="292"/>
      <c r="H291" s="292"/>
      <c r="I291" s="293"/>
      <c r="J291" s="290"/>
      <c r="K291" s="261" t="s">
        <v>159</v>
      </c>
      <c r="L291" s="261"/>
      <c r="M291" s="261"/>
      <c r="N291" s="261"/>
      <c r="O291" s="2"/>
      <c r="P291" s="126"/>
      <c r="Q291" s="119"/>
      <c r="R291" s="119"/>
      <c r="S291" s="119"/>
      <c r="T291" s="3"/>
      <c r="U291" s="256"/>
      <c r="V291" s="257"/>
      <c r="W291" s="256"/>
      <c r="X291" s="258"/>
      <c r="Y291" s="259"/>
      <c r="Z291" s="79"/>
      <c r="AB291" s="120">
        <f>COUNTIF($O291:$O292,"○")</f>
        <v>0</v>
      </c>
      <c r="AC291" s="121" t="b">
        <f>A291&lt;&gt;0</f>
        <v>0</v>
      </c>
    </row>
    <row r="292" spans="1:29" ht="20.100000000000001" customHeight="1" x14ac:dyDescent="0.15">
      <c r="B292" s="79"/>
      <c r="E292" s="352"/>
      <c r="F292" s="291"/>
      <c r="G292" s="292"/>
      <c r="H292" s="292"/>
      <c r="I292" s="293"/>
      <c r="J292" s="289"/>
      <c r="K292" s="261" t="s">
        <v>160</v>
      </c>
      <c r="L292" s="261"/>
      <c r="M292" s="261"/>
      <c r="N292" s="261"/>
      <c r="O292" s="2"/>
      <c r="P292" s="126"/>
      <c r="Q292" s="119"/>
      <c r="R292" s="119"/>
      <c r="S292" s="119"/>
      <c r="T292" s="3"/>
      <c r="U292" s="256"/>
      <c r="V292" s="257"/>
      <c r="W292" s="256"/>
      <c r="X292" s="258"/>
      <c r="Y292" s="259"/>
      <c r="Z292" s="79"/>
      <c r="AC292" s="112" t="b">
        <f>AC291</f>
        <v>0</v>
      </c>
    </row>
    <row r="293" spans="1:29" ht="20.100000000000001" customHeight="1" x14ac:dyDescent="0.15">
      <c r="A293" s="112">
        <f>IFERROR(IF(NOT(OR(AND(TRIM($J293)&lt;&gt;"", $AB293 &gt;0),AND(TRIM($J293)="", $AB293 =0))),1001,0),3)</f>
        <v>0</v>
      </c>
      <c r="B293" s="79"/>
      <c r="E293" s="352">
        <v>2090</v>
      </c>
      <c r="F293" s="291" t="s">
        <v>161</v>
      </c>
      <c r="G293" s="292"/>
      <c r="H293" s="292"/>
      <c r="I293" s="293"/>
      <c r="J293" s="290"/>
      <c r="K293" s="261" t="s">
        <v>162</v>
      </c>
      <c r="L293" s="261"/>
      <c r="M293" s="261"/>
      <c r="N293" s="261"/>
      <c r="O293" s="2"/>
      <c r="P293" s="126"/>
      <c r="Q293" s="119"/>
      <c r="R293" s="119"/>
      <c r="S293" s="119"/>
      <c r="T293" s="3"/>
      <c r="U293" s="256"/>
      <c r="V293" s="257"/>
      <c r="W293" s="256"/>
      <c r="X293" s="258"/>
      <c r="Y293" s="259"/>
      <c r="Z293" s="79"/>
      <c r="AB293" s="120">
        <f>COUNTIF($O293:$O298,"○")</f>
        <v>0</v>
      </c>
      <c r="AC293" s="121" t="b">
        <f>A293&lt;&gt;0</f>
        <v>0</v>
      </c>
    </row>
    <row r="294" spans="1:29" ht="20.100000000000001" customHeight="1" x14ac:dyDescent="0.15">
      <c r="B294" s="79"/>
      <c r="E294" s="352"/>
      <c r="F294" s="291"/>
      <c r="G294" s="292"/>
      <c r="H294" s="292"/>
      <c r="I294" s="293"/>
      <c r="J294" s="288"/>
      <c r="K294" s="261" t="s">
        <v>163</v>
      </c>
      <c r="L294" s="261"/>
      <c r="M294" s="261"/>
      <c r="N294" s="261"/>
      <c r="O294" s="2"/>
      <c r="P294" s="126"/>
      <c r="Q294" s="119"/>
      <c r="R294" s="119"/>
      <c r="S294" s="119"/>
      <c r="T294" s="3"/>
      <c r="U294" s="256"/>
      <c r="V294" s="257"/>
      <c r="W294" s="256"/>
      <c r="X294" s="258"/>
      <c r="Y294" s="259"/>
      <c r="Z294" s="79"/>
      <c r="AC294" s="112" t="b">
        <f>AC293</f>
        <v>0</v>
      </c>
    </row>
    <row r="295" spans="1:29" ht="20.100000000000001" customHeight="1" x14ac:dyDescent="0.15">
      <c r="B295" s="79"/>
      <c r="E295" s="352"/>
      <c r="F295" s="291"/>
      <c r="G295" s="292"/>
      <c r="H295" s="292"/>
      <c r="I295" s="293"/>
      <c r="J295" s="288"/>
      <c r="K295" s="261" t="s">
        <v>164</v>
      </c>
      <c r="L295" s="261"/>
      <c r="M295" s="261"/>
      <c r="N295" s="261"/>
      <c r="O295" s="2"/>
      <c r="P295" s="126"/>
      <c r="Q295" s="119"/>
      <c r="R295" s="119"/>
      <c r="S295" s="119"/>
      <c r="T295" s="3"/>
      <c r="U295" s="256"/>
      <c r="V295" s="257"/>
      <c r="W295" s="256"/>
      <c r="X295" s="258"/>
      <c r="Y295" s="259"/>
      <c r="Z295" s="79"/>
      <c r="AC295" s="112" t="b">
        <f t="shared" ref="AC295:AC298" si="7">AC294</f>
        <v>0</v>
      </c>
    </row>
    <row r="296" spans="1:29" ht="20.100000000000001" customHeight="1" x14ac:dyDescent="0.15">
      <c r="B296" s="79"/>
      <c r="E296" s="352"/>
      <c r="F296" s="291"/>
      <c r="G296" s="292"/>
      <c r="H296" s="292"/>
      <c r="I296" s="293"/>
      <c r="J296" s="288"/>
      <c r="K296" s="261" t="s">
        <v>165</v>
      </c>
      <c r="L296" s="261"/>
      <c r="M296" s="261"/>
      <c r="N296" s="261"/>
      <c r="O296" s="2"/>
      <c r="P296" s="126"/>
      <c r="Q296" s="119"/>
      <c r="R296" s="119"/>
      <c r="S296" s="119"/>
      <c r="T296" s="3"/>
      <c r="U296" s="256"/>
      <c r="V296" s="257"/>
      <c r="W296" s="256"/>
      <c r="X296" s="258"/>
      <c r="Y296" s="259"/>
      <c r="Z296" s="79"/>
      <c r="AC296" s="112" t="b">
        <f t="shared" si="7"/>
        <v>0</v>
      </c>
    </row>
    <row r="297" spans="1:29" ht="20.100000000000001" customHeight="1" x14ac:dyDescent="0.15">
      <c r="B297" s="79"/>
      <c r="E297" s="352"/>
      <c r="F297" s="291"/>
      <c r="G297" s="292"/>
      <c r="H297" s="292"/>
      <c r="I297" s="293"/>
      <c r="J297" s="288"/>
      <c r="K297" s="261" t="s">
        <v>166</v>
      </c>
      <c r="L297" s="261"/>
      <c r="M297" s="261"/>
      <c r="N297" s="261"/>
      <c r="O297" s="2"/>
      <c r="P297" s="126"/>
      <c r="Q297" s="119"/>
      <c r="R297" s="119"/>
      <c r="S297" s="119"/>
      <c r="T297" s="3"/>
      <c r="U297" s="256"/>
      <c r="V297" s="257"/>
      <c r="W297" s="256"/>
      <c r="X297" s="258"/>
      <c r="Y297" s="259"/>
      <c r="Z297" s="79"/>
      <c r="AC297" s="112" t="b">
        <f t="shared" si="7"/>
        <v>0</v>
      </c>
    </row>
    <row r="298" spans="1:29" ht="30" customHeight="1" x14ac:dyDescent="0.15">
      <c r="A298" s="112">
        <f>IFERROR(IF(AND($O298="○",TRIM($P298)=""),1001,0),3)</f>
        <v>0</v>
      </c>
      <c r="B298" s="79"/>
      <c r="E298" s="352"/>
      <c r="F298" s="291"/>
      <c r="G298" s="292"/>
      <c r="H298" s="292"/>
      <c r="I298" s="293"/>
      <c r="J298" s="289"/>
      <c r="K298" s="261" t="s">
        <v>430</v>
      </c>
      <c r="L298" s="261"/>
      <c r="M298" s="261"/>
      <c r="N298" s="261"/>
      <c r="O298" s="2"/>
      <c r="P298" s="342"/>
      <c r="Q298" s="343"/>
      <c r="R298" s="343"/>
      <c r="S298" s="344"/>
      <c r="T298" s="3"/>
      <c r="U298" s="256"/>
      <c r="V298" s="257"/>
      <c r="W298" s="256"/>
      <c r="X298" s="258"/>
      <c r="Y298" s="259"/>
      <c r="Z298" s="79"/>
      <c r="AC298" s="112" t="b">
        <f t="shared" si="7"/>
        <v>0</v>
      </c>
    </row>
    <row r="299" spans="1:29" ht="20.100000000000001" customHeight="1" x14ac:dyDescent="0.15">
      <c r="A299" s="112">
        <f>IFERROR(IF(NOT(OR(AND(TRIM($J299)&lt;&gt;"", $AB299 &gt;0),AND(TRIM($J299)="", $AB299 =0))),1001,0),3)</f>
        <v>0</v>
      </c>
      <c r="B299" s="79"/>
      <c r="E299" s="300">
        <v>2100</v>
      </c>
      <c r="F299" s="291" t="s">
        <v>167</v>
      </c>
      <c r="G299" s="292"/>
      <c r="H299" s="292"/>
      <c r="I299" s="293"/>
      <c r="J299" s="290"/>
      <c r="K299" s="261" t="s">
        <v>168</v>
      </c>
      <c r="L299" s="261"/>
      <c r="M299" s="261"/>
      <c r="N299" s="261"/>
      <c r="O299" s="2"/>
      <c r="P299" s="126"/>
      <c r="Q299" s="119"/>
      <c r="R299" s="119"/>
      <c r="S299" s="119"/>
      <c r="T299" s="3"/>
      <c r="U299" s="256"/>
      <c r="V299" s="257"/>
      <c r="W299" s="256"/>
      <c r="X299" s="258"/>
      <c r="Y299" s="259"/>
      <c r="Z299" s="79"/>
      <c r="AB299" s="120">
        <f>COUNTIF($O299:$O304,"○")</f>
        <v>0</v>
      </c>
      <c r="AC299" s="121" t="b">
        <f>A299&lt;&gt;0</f>
        <v>0</v>
      </c>
    </row>
    <row r="300" spans="1:29" ht="20.100000000000001" customHeight="1" x14ac:dyDescent="0.15">
      <c r="B300" s="79"/>
      <c r="E300" s="300"/>
      <c r="F300" s="291"/>
      <c r="G300" s="292"/>
      <c r="H300" s="292"/>
      <c r="I300" s="293"/>
      <c r="J300" s="288"/>
      <c r="K300" s="261" t="s">
        <v>169</v>
      </c>
      <c r="L300" s="261"/>
      <c r="M300" s="261"/>
      <c r="N300" s="261"/>
      <c r="O300" s="2"/>
      <c r="P300" s="126"/>
      <c r="Q300" s="119"/>
      <c r="R300" s="119"/>
      <c r="S300" s="119"/>
      <c r="T300" s="3"/>
      <c r="U300" s="256"/>
      <c r="V300" s="257"/>
      <c r="W300" s="256"/>
      <c r="X300" s="258"/>
      <c r="Y300" s="259"/>
      <c r="Z300" s="79"/>
      <c r="AC300" s="112" t="b">
        <f>AC299</f>
        <v>0</v>
      </c>
    </row>
    <row r="301" spans="1:29" ht="20.100000000000001" customHeight="1" x14ac:dyDescent="0.15">
      <c r="B301" s="79"/>
      <c r="E301" s="300"/>
      <c r="F301" s="291"/>
      <c r="G301" s="292"/>
      <c r="H301" s="292"/>
      <c r="I301" s="293"/>
      <c r="J301" s="288"/>
      <c r="K301" s="261" t="s">
        <v>170</v>
      </c>
      <c r="L301" s="261"/>
      <c r="M301" s="261"/>
      <c r="N301" s="261"/>
      <c r="O301" s="2"/>
      <c r="P301" s="126"/>
      <c r="Q301" s="119"/>
      <c r="R301" s="119"/>
      <c r="S301" s="119"/>
      <c r="T301" s="3"/>
      <c r="U301" s="256"/>
      <c r="V301" s="257"/>
      <c r="W301" s="256"/>
      <c r="X301" s="258"/>
      <c r="Y301" s="259"/>
      <c r="Z301" s="79"/>
      <c r="AC301" s="112" t="b">
        <f t="shared" ref="AC301:AC304" si="8">AC300</f>
        <v>0</v>
      </c>
    </row>
    <row r="302" spans="1:29" ht="20.100000000000001" customHeight="1" x14ac:dyDescent="0.15">
      <c r="B302" s="79"/>
      <c r="E302" s="300"/>
      <c r="F302" s="291"/>
      <c r="G302" s="292"/>
      <c r="H302" s="292"/>
      <c r="I302" s="293"/>
      <c r="J302" s="288"/>
      <c r="K302" s="261" t="s">
        <v>171</v>
      </c>
      <c r="L302" s="261"/>
      <c r="M302" s="261"/>
      <c r="N302" s="261"/>
      <c r="O302" s="2"/>
      <c r="P302" s="126"/>
      <c r="Q302" s="119"/>
      <c r="R302" s="119"/>
      <c r="S302" s="119"/>
      <c r="T302" s="3"/>
      <c r="U302" s="256"/>
      <c r="V302" s="257"/>
      <c r="W302" s="256"/>
      <c r="X302" s="258"/>
      <c r="Y302" s="259"/>
      <c r="Z302" s="79"/>
      <c r="AC302" s="112" t="b">
        <f t="shared" si="8"/>
        <v>0</v>
      </c>
    </row>
    <row r="303" spans="1:29" ht="20.100000000000001" customHeight="1" x14ac:dyDescent="0.15">
      <c r="B303" s="79"/>
      <c r="E303" s="300"/>
      <c r="F303" s="291"/>
      <c r="G303" s="292"/>
      <c r="H303" s="292"/>
      <c r="I303" s="293"/>
      <c r="J303" s="288"/>
      <c r="K303" s="261" t="s">
        <v>172</v>
      </c>
      <c r="L303" s="261"/>
      <c r="M303" s="261"/>
      <c r="N303" s="261"/>
      <c r="O303" s="2"/>
      <c r="P303" s="126"/>
      <c r="Q303" s="119"/>
      <c r="R303" s="119"/>
      <c r="S303" s="119"/>
      <c r="T303" s="3"/>
      <c r="U303" s="256"/>
      <c r="V303" s="257"/>
      <c r="W303" s="256"/>
      <c r="X303" s="258"/>
      <c r="Y303" s="259"/>
      <c r="Z303" s="79"/>
      <c r="AC303" s="112" t="b">
        <f t="shared" si="8"/>
        <v>0</v>
      </c>
    </row>
    <row r="304" spans="1:29" ht="20.100000000000001" customHeight="1" x14ac:dyDescent="0.15">
      <c r="B304" s="79"/>
      <c r="E304" s="300"/>
      <c r="F304" s="291"/>
      <c r="G304" s="292"/>
      <c r="H304" s="292"/>
      <c r="I304" s="293"/>
      <c r="J304" s="289"/>
      <c r="K304" s="261" t="s">
        <v>173</v>
      </c>
      <c r="L304" s="261"/>
      <c r="M304" s="261"/>
      <c r="N304" s="261"/>
      <c r="O304" s="2"/>
      <c r="P304" s="126"/>
      <c r="Q304" s="119"/>
      <c r="R304" s="119"/>
      <c r="S304" s="119"/>
      <c r="T304" s="3"/>
      <c r="U304" s="256"/>
      <c r="V304" s="257"/>
      <c r="W304" s="256"/>
      <c r="X304" s="258"/>
      <c r="Y304" s="259"/>
      <c r="Z304" s="79"/>
      <c r="AC304" s="112" t="b">
        <f t="shared" si="8"/>
        <v>0</v>
      </c>
    </row>
    <row r="305" spans="1:29" ht="20.100000000000001" customHeight="1" x14ac:dyDescent="0.15">
      <c r="A305" s="112">
        <f>IFERROR(IF(NOT(OR(AND(TRIM($J305)&lt;&gt;"", $AB305 &gt;0),AND(TRIM($J305)="", $AB305 =0))),1001,0),3)</f>
        <v>0</v>
      </c>
      <c r="B305" s="79"/>
      <c r="E305" s="352">
        <v>2110</v>
      </c>
      <c r="F305" s="291" t="s">
        <v>174</v>
      </c>
      <c r="G305" s="292"/>
      <c r="H305" s="292"/>
      <c r="I305" s="293"/>
      <c r="J305" s="290"/>
      <c r="K305" s="261" t="s">
        <v>175</v>
      </c>
      <c r="L305" s="261"/>
      <c r="M305" s="261"/>
      <c r="N305" s="261"/>
      <c r="O305" s="2"/>
      <c r="P305" s="126"/>
      <c r="Q305" s="119"/>
      <c r="R305" s="119"/>
      <c r="S305" s="119"/>
      <c r="T305" s="3"/>
      <c r="U305" s="256"/>
      <c r="V305" s="257"/>
      <c r="W305" s="256"/>
      <c r="X305" s="258"/>
      <c r="Y305" s="259"/>
      <c r="Z305" s="79"/>
      <c r="AB305" s="120">
        <f>COUNTIF($O305:$O311,"○")</f>
        <v>0</v>
      </c>
      <c r="AC305" s="121" t="b">
        <f>A305&lt;&gt;0</f>
        <v>0</v>
      </c>
    </row>
    <row r="306" spans="1:29" ht="20.100000000000001" customHeight="1" x14ac:dyDescent="0.15">
      <c r="B306" s="79"/>
      <c r="E306" s="352"/>
      <c r="F306" s="291"/>
      <c r="G306" s="292"/>
      <c r="H306" s="292"/>
      <c r="I306" s="293"/>
      <c r="J306" s="288"/>
      <c r="K306" s="261" t="s">
        <v>176</v>
      </c>
      <c r="L306" s="261"/>
      <c r="M306" s="261"/>
      <c r="N306" s="261"/>
      <c r="O306" s="2"/>
      <c r="P306" s="126"/>
      <c r="Q306" s="119"/>
      <c r="R306" s="119"/>
      <c r="S306" s="119"/>
      <c r="T306" s="3"/>
      <c r="U306" s="256"/>
      <c r="V306" s="257"/>
      <c r="W306" s="256"/>
      <c r="X306" s="258"/>
      <c r="Y306" s="259"/>
      <c r="Z306" s="79"/>
      <c r="AC306" s="112" t="b">
        <f>AC305</f>
        <v>0</v>
      </c>
    </row>
    <row r="307" spans="1:29" ht="20.100000000000001" customHeight="1" x14ac:dyDescent="0.15">
      <c r="B307" s="79"/>
      <c r="E307" s="352"/>
      <c r="F307" s="291"/>
      <c r="G307" s="292"/>
      <c r="H307" s="292"/>
      <c r="I307" s="293"/>
      <c r="J307" s="288"/>
      <c r="K307" s="261" t="s">
        <v>177</v>
      </c>
      <c r="L307" s="261"/>
      <c r="M307" s="261"/>
      <c r="N307" s="261"/>
      <c r="O307" s="2"/>
      <c r="P307" s="126"/>
      <c r="Q307" s="119"/>
      <c r="R307" s="119"/>
      <c r="S307" s="119"/>
      <c r="T307" s="3"/>
      <c r="U307" s="256"/>
      <c r="V307" s="257"/>
      <c r="W307" s="256"/>
      <c r="X307" s="258"/>
      <c r="Y307" s="259"/>
      <c r="Z307" s="79"/>
      <c r="AC307" s="112" t="b">
        <f t="shared" ref="AC307:AC311" si="9">AC306</f>
        <v>0</v>
      </c>
    </row>
    <row r="308" spans="1:29" ht="20.100000000000001" customHeight="1" x14ac:dyDescent="0.15">
      <c r="B308" s="79"/>
      <c r="E308" s="352"/>
      <c r="F308" s="291"/>
      <c r="G308" s="292"/>
      <c r="H308" s="292"/>
      <c r="I308" s="293"/>
      <c r="J308" s="288"/>
      <c r="K308" s="261" t="s">
        <v>178</v>
      </c>
      <c r="L308" s="261"/>
      <c r="M308" s="261"/>
      <c r="N308" s="261"/>
      <c r="O308" s="2"/>
      <c r="P308" s="126"/>
      <c r="Q308" s="119"/>
      <c r="R308" s="119"/>
      <c r="S308" s="119"/>
      <c r="T308" s="3"/>
      <c r="U308" s="256"/>
      <c r="V308" s="257"/>
      <c r="W308" s="256"/>
      <c r="X308" s="258"/>
      <c r="Y308" s="259"/>
      <c r="Z308" s="79"/>
      <c r="AC308" s="112" t="b">
        <f t="shared" si="9"/>
        <v>0</v>
      </c>
    </row>
    <row r="309" spans="1:29" ht="20.100000000000001" customHeight="1" x14ac:dyDescent="0.15">
      <c r="B309" s="79"/>
      <c r="E309" s="352"/>
      <c r="F309" s="291"/>
      <c r="G309" s="292"/>
      <c r="H309" s="292"/>
      <c r="I309" s="293"/>
      <c r="J309" s="288"/>
      <c r="K309" s="261" t="s">
        <v>179</v>
      </c>
      <c r="L309" s="261"/>
      <c r="M309" s="261"/>
      <c r="N309" s="261"/>
      <c r="O309" s="2"/>
      <c r="P309" s="126"/>
      <c r="Q309" s="119"/>
      <c r="R309" s="119"/>
      <c r="S309" s="119"/>
      <c r="T309" s="3"/>
      <c r="U309" s="256"/>
      <c r="V309" s="257"/>
      <c r="W309" s="256"/>
      <c r="X309" s="258"/>
      <c r="Y309" s="259"/>
      <c r="Z309" s="79"/>
      <c r="AC309" s="112" t="b">
        <f t="shared" si="9"/>
        <v>0</v>
      </c>
    </row>
    <row r="310" spans="1:29" ht="30" customHeight="1" x14ac:dyDescent="0.15">
      <c r="A310" s="112">
        <f>IFERROR(IF(AND($O310="○",TRIM($P310)=""),1001,0),3)</f>
        <v>0</v>
      </c>
      <c r="B310" s="79"/>
      <c r="E310" s="352"/>
      <c r="F310" s="291"/>
      <c r="G310" s="292"/>
      <c r="H310" s="292"/>
      <c r="I310" s="293"/>
      <c r="J310" s="288"/>
      <c r="K310" s="261" t="s">
        <v>431</v>
      </c>
      <c r="L310" s="261"/>
      <c r="M310" s="261"/>
      <c r="N310" s="261"/>
      <c r="O310" s="2"/>
      <c r="P310" s="342"/>
      <c r="Q310" s="343"/>
      <c r="R310" s="343"/>
      <c r="S310" s="344"/>
      <c r="T310" s="3"/>
      <c r="U310" s="256"/>
      <c r="V310" s="257"/>
      <c r="W310" s="256"/>
      <c r="X310" s="258"/>
      <c r="Y310" s="259"/>
      <c r="Z310" s="79"/>
      <c r="AC310" s="112" t="b">
        <f t="shared" si="9"/>
        <v>0</v>
      </c>
    </row>
    <row r="311" spans="1:29" ht="20.100000000000001" customHeight="1" x14ac:dyDescent="0.15">
      <c r="B311" s="79"/>
      <c r="E311" s="352"/>
      <c r="F311" s="291"/>
      <c r="G311" s="292"/>
      <c r="H311" s="292"/>
      <c r="I311" s="293"/>
      <c r="J311" s="289"/>
      <c r="K311" s="261" t="s">
        <v>180</v>
      </c>
      <c r="L311" s="261"/>
      <c r="M311" s="261"/>
      <c r="N311" s="261"/>
      <c r="O311" s="2"/>
      <c r="P311" s="126"/>
      <c r="Q311" s="119"/>
      <c r="R311" s="119"/>
      <c r="S311" s="119"/>
      <c r="T311" s="3"/>
      <c r="U311" s="256"/>
      <c r="V311" s="257"/>
      <c r="W311" s="256"/>
      <c r="X311" s="258"/>
      <c r="Y311" s="259"/>
      <c r="Z311" s="79"/>
      <c r="AC311" s="112" t="b">
        <f t="shared" si="9"/>
        <v>0</v>
      </c>
    </row>
    <row r="312" spans="1:29" ht="20.100000000000001" customHeight="1" x14ac:dyDescent="0.15">
      <c r="A312" s="112">
        <f>IFERROR(IF(NOT(OR(AND(TRIM($J312)&lt;&gt;"", $AB312 &gt;0),AND(TRIM($J312)="", $AB312 =0))),1001,0),3)</f>
        <v>0</v>
      </c>
      <c r="B312" s="79"/>
      <c r="E312" s="300">
        <v>2120</v>
      </c>
      <c r="F312" s="291" t="s">
        <v>181</v>
      </c>
      <c r="G312" s="292"/>
      <c r="H312" s="292"/>
      <c r="I312" s="293"/>
      <c r="J312" s="290"/>
      <c r="K312" s="261" t="s">
        <v>182</v>
      </c>
      <c r="L312" s="261"/>
      <c r="M312" s="261"/>
      <c r="N312" s="261"/>
      <c r="O312" s="2"/>
      <c r="P312" s="126"/>
      <c r="Q312" s="119"/>
      <c r="R312" s="119"/>
      <c r="S312" s="119"/>
      <c r="T312" s="3"/>
      <c r="U312" s="256"/>
      <c r="V312" s="257"/>
      <c r="W312" s="256"/>
      <c r="X312" s="258"/>
      <c r="Y312" s="259"/>
      <c r="Z312" s="79"/>
      <c r="AB312" s="120">
        <f>COUNTIF($O312:$O317,"○")</f>
        <v>0</v>
      </c>
      <c r="AC312" s="121" t="b">
        <f>A312&lt;&gt;0</f>
        <v>0</v>
      </c>
    </row>
    <row r="313" spans="1:29" ht="20.100000000000001" customHeight="1" x14ac:dyDescent="0.15">
      <c r="B313" s="79"/>
      <c r="E313" s="300"/>
      <c r="F313" s="291"/>
      <c r="G313" s="292"/>
      <c r="H313" s="292"/>
      <c r="I313" s="293"/>
      <c r="J313" s="288"/>
      <c r="K313" s="261" t="s">
        <v>183</v>
      </c>
      <c r="L313" s="261"/>
      <c r="M313" s="261"/>
      <c r="N313" s="261"/>
      <c r="O313" s="2"/>
      <c r="P313" s="126"/>
      <c r="Q313" s="119"/>
      <c r="R313" s="119"/>
      <c r="S313" s="119"/>
      <c r="T313" s="3"/>
      <c r="U313" s="256"/>
      <c r="V313" s="257"/>
      <c r="W313" s="256"/>
      <c r="X313" s="258"/>
      <c r="Y313" s="259"/>
      <c r="Z313" s="79"/>
      <c r="AC313" s="112" t="b">
        <f>AC312</f>
        <v>0</v>
      </c>
    </row>
    <row r="314" spans="1:29" ht="20.100000000000001" customHeight="1" x14ac:dyDescent="0.15">
      <c r="B314" s="79"/>
      <c r="E314" s="300"/>
      <c r="F314" s="291"/>
      <c r="G314" s="292"/>
      <c r="H314" s="292"/>
      <c r="I314" s="293"/>
      <c r="J314" s="288"/>
      <c r="K314" s="261" t="s">
        <v>184</v>
      </c>
      <c r="L314" s="261"/>
      <c r="M314" s="261"/>
      <c r="N314" s="261"/>
      <c r="O314" s="2"/>
      <c r="P314" s="126"/>
      <c r="Q314" s="119"/>
      <c r="R314" s="119"/>
      <c r="S314" s="119"/>
      <c r="T314" s="3"/>
      <c r="U314" s="256"/>
      <c r="V314" s="257"/>
      <c r="W314" s="256"/>
      <c r="X314" s="258"/>
      <c r="Y314" s="259"/>
      <c r="Z314" s="79"/>
      <c r="AC314" s="112" t="b">
        <f t="shared" ref="AC314:AC317" si="10">AC313</f>
        <v>0</v>
      </c>
    </row>
    <row r="315" spans="1:29" ht="20.100000000000001" customHeight="1" x14ac:dyDescent="0.15">
      <c r="B315" s="79"/>
      <c r="E315" s="300"/>
      <c r="F315" s="291"/>
      <c r="G315" s="292"/>
      <c r="H315" s="292"/>
      <c r="I315" s="293"/>
      <c r="J315" s="288"/>
      <c r="K315" s="261" t="s">
        <v>185</v>
      </c>
      <c r="L315" s="261"/>
      <c r="M315" s="261"/>
      <c r="N315" s="261"/>
      <c r="O315" s="2"/>
      <c r="P315" s="126"/>
      <c r="Q315" s="119"/>
      <c r="R315" s="119"/>
      <c r="S315" s="119"/>
      <c r="T315" s="3"/>
      <c r="U315" s="256"/>
      <c r="V315" s="257"/>
      <c r="W315" s="256"/>
      <c r="X315" s="258"/>
      <c r="Y315" s="259"/>
      <c r="Z315" s="79"/>
      <c r="AC315" s="112" t="b">
        <f t="shared" si="10"/>
        <v>0</v>
      </c>
    </row>
    <row r="316" spans="1:29" ht="20.100000000000001" customHeight="1" x14ac:dyDescent="0.15">
      <c r="B316" s="79"/>
      <c r="E316" s="300"/>
      <c r="F316" s="291"/>
      <c r="G316" s="292"/>
      <c r="H316" s="292"/>
      <c r="I316" s="293"/>
      <c r="J316" s="288"/>
      <c r="K316" s="261" t="s">
        <v>186</v>
      </c>
      <c r="L316" s="261"/>
      <c r="M316" s="261"/>
      <c r="N316" s="261"/>
      <c r="O316" s="2"/>
      <c r="P316" s="126"/>
      <c r="Q316" s="119"/>
      <c r="R316" s="119"/>
      <c r="S316" s="119"/>
      <c r="T316" s="3"/>
      <c r="U316" s="256"/>
      <c r="V316" s="257"/>
      <c r="W316" s="256"/>
      <c r="X316" s="258"/>
      <c r="Y316" s="259"/>
      <c r="Z316" s="79"/>
      <c r="AC316" s="112" t="b">
        <f t="shared" si="10"/>
        <v>0</v>
      </c>
    </row>
    <row r="317" spans="1:29" ht="20.100000000000001" customHeight="1" x14ac:dyDescent="0.15">
      <c r="B317" s="79"/>
      <c r="E317" s="300"/>
      <c r="F317" s="291"/>
      <c r="G317" s="292"/>
      <c r="H317" s="292"/>
      <c r="I317" s="293"/>
      <c r="J317" s="289"/>
      <c r="K317" s="261" t="s">
        <v>187</v>
      </c>
      <c r="L317" s="261"/>
      <c r="M317" s="261"/>
      <c r="N317" s="261"/>
      <c r="O317" s="2"/>
      <c r="P317" s="126"/>
      <c r="Q317" s="119"/>
      <c r="R317" s="119"/>
      <c r="S317" s="119"/>
      <c r="T317" s="3"/>
      <c r="U317" s="256"/>
      <c r="V317" s="257"/>
      <c r="W317" s="256"/>
      <c r="X317" s="258"/>
      <c r="Y317" s="259"/>
      <c r="Z317" s="79"/>
      <c r="AC317" s="112" t="b">
        <f t="shared" si="10"/>
        <v>0</v>
      </c>
    </row>
    <row r="318" spans="1:29" ht="20.100000000000001" customHeight="1" x14ac:dyDescent="0.15">
      <c r="A318" s="112">
        <f>IFERROR(IF(NOT(OR(AND(TRIM($J318)&lt;&gt;"", $AB318 &gt;0),AND(TRIM($J318)="", $AB318 =0))),1001,0),3)</f>
        <v>0</v>
      </c>
      <c r="B318" s="79"/>
      <c r="E318" s="300">
        <v>2130</v>
      </c>
      <c r="F318" s="291" t="s">
        <v>188</v>
      </c>
      <c r="G318" s="292"/>
      <c r="H318" s="292"/>
      <c r="I318" s="293"/>
      <c r="J318" s="290"/>
      <c r="K318" s="261" t="s">
        <v>189</v>
      </c>
      <c r="L318" s="261"/>
      <c r="M318" s="261"/>
      <c r="N318" s="261"/>
      <c r="O318" s="2"/>
      <c r="P318" s="126"/>
      <c r="Q318" s="119"/>
      <c r="R318" s="119"/>
      <c r="S318" s="119"/>
      <c r="T318" s="3"/>
      <c r="U318" s="256"/>
      <c r="V318" s="257"/>
      <c r="W318" s="256"/>
      <c r="X318" s="258"/>
      <c r="Y318" s="259"/>
      <c r="Z318" s="79"/>
      <c r="AB318" s="120">
        <f>COUNTIF($O318:$O319,"○")</f>
        <v>0</v>
      </c>
      <c r="AC318" s="121" t="b">
        <f>A318&lt;&gt;0</f>
        <v>0</v>
      </c>
    </row>
    <row r="319" spans="1:29" ht="20.100000000000001" customHeight="1" x14ac:dyDescent="0.15">
      <c r="B319" s="79"/>
      <c r="E319" s="300"/>
      <c r="F319" s="291"/>
      <c r="G319" s="292"/>
      <c r="H319" s="292"/>
      <c r="I319" s="293"/>
      <c r="J319" s="289"/>
      <c r="K319" s="261" t="s">
        <v>190</v>
      </c>
      <c r="L319" s="261"/>
      <c r="M319" s="261"/>
      <c r="N319" s="261"/>
      <c r="O319" s="2"/>
      <c r="P319" s="126"/>
      <c r="Q319" s="119"/>
      <c r="R319" s="119"/>
      <c r="S319" s="119"/>
      <c r="T319" s="3"/>
      <c r="U319" s="256"/>
      <c r="V319" s="257"/>
      <c r="W319" s="256"/>
      <c r="X319" s="258"/>
      <c r="Y319" s="259"/>
      <c r="Z319" s="79"/>
      <c r="AC319" s="112" t="b">
        <f>AC318</f>
        <v>0</v>
      </c>
    </row>
    <row r="320" spans="1:29" ht="20.100000000000001" customHeight="1" x14ac:dyDescent="0.15">
      <c r="A320" s="112">
        <f>IFERROR(IF(NOT(OR(AND(TRIM($J320)&lt;&gt;"", $AB320 &gt;0),AND(TRIM($J320)="", $AB320 =0))),1001,0),3)</f>
        <v>0</v>
      </c>
      <c r="B320" s="79"/>
      <c r="E320" s="300">
        <v>2140</v>
      </c>
      <c r="F320" s="291" t="s">
        <v>191</v>
      </c>
      <c r="G320" s="292"/>
      <c r="H320" s="292"/>
      <c r="I320" s="293"/>
      <c r="J320" s="290"/>
      <c r="K320" s="261" t="s">
        <v>192</v>
      </c>
      <c r="L320" s="261"/>
      <c r="M320" s="261"/>
      <c r="N320" s="261"/>
      <c r="O320" s="2"/>
      <c r="P320" s="126"/>
      <c r="Q320" s="119"/>
      <c r="R320" s="119"/>
      <c r="S320" s="119"/>
      <c r="T320" s="3"/>
      <c r="U320" s="256"/>
      <c r="V320" s="257"/>
      <c r="W320" s="256"/>
      <c r="X320" s="258"/>
      <c r="Y320" s="259"/>
      <c r="Z320" s="79"/>
      <c r="AB320" s="120">
        <f>COUNTIF($O320:$O323,"○")</f>
        <v>0</v>
      </c>
      <c r="AC320" s="121" t="b">
        <f>A320&lt;&gt;0</f>
        <v>0</v>
      </c>
    </row>
    <row r="321" spans="1:29" ht="20.100000000000001" customHeight="1" x14ac:dyDescent="0.15">
      <c r="B321" s="79"/>
      <c r="E321" s="300"/>
      <c r="F321" s="291"/>
      <c r="G321" s="292"/>
      <c r="H321" s="292"/>
      <c r="I321" s="293"/>
      <c r="J321" s="288"/>
      <c r="K321" s="261" t="s">
        <v>193</v>
      </c>
      <c r="L321" s="261"/>
      <c r="M321" s="261"/>
      <c r="N321" s="261"/>
      <c r="O321" s="2"/>
      <c r="P321" s="126"/>
      <c r="Q321" s="119"/>
      <c r="R321" s="119"/>
      <c r="S321" s="119"/>
      <c r="T321" s="3"/>
      <c r="U321" s="256"/>
      <c r="V321" s="257"/>
      <c r="W321" s="256"/>
      <c r="X321" s="258"/>
      <c r="Y321" s="259"/>
      <c r="Z321" s="79"/>
      <c r="AC321" s="112" t="b">
        <f>AC320</f>
        <v>0</v>
      </c>
    </row>
    <row r="322" spans="1:29" ht="20.100000000000001" customHeight="1" x14ac:dyDescent="0.15">
      <c r="B322" s="79"/>
      <c r="E322" s="300"/>
      <c r="F322" s="291"/>
      <c r="G322" s="292"/>
      <c r="H322" s="292"/>
      <c r="I322" s="293"/>
      <c r="J322" s="288"/>
      <c r="K322" s="261" t="s">
        <v>194</v>
      </c>
      <c r="L322" s="261"/>
      <c r="M322" s="261"/>
      <c r="N322" s="261"/>
      <c r="O322" s="2"/>
      <c r="P322" s="126"/>
      <c r="Q322" s="119"/>
      <c r="R322" s="119"/>
      <c r="S322" s="119"/>
      <c r="T322" s="3"/>
      <c r="U322" s="256"/>
      <c r="V322" s="257"/>
      <c r="W322" s="256"/>
      <c r="X322" s="258"/>
      <c r="Y322" s="259"/>
      <c r="Z322" s="79"/>
      <c r="AC322" s="112" t="b">
        <f>AC321</f>
        <v>0</v>
      </c>
    </row>
    <row r="323" spans="1:29" ht="30" customHeight="1" x14ac:dyDescent="0.15">
      <c r="A323" s="112">
        <f>IFERROR(IF(AND($O323="○",TRIM($P323)=""),1001,0),3)</f>
        <v>0</v>
      </c>
      <c r="B323" s="79"/>
      <c r="E323" s="300"/>
      <c r="F323" s="291"/>
      <c r="G323" s="292"/>
      <c r="H323" s="292"/>
      <c r="I323" s="293"/>
      <c r="J323" s="289"/>
      <c r="K323" s="261" t="s">
        <v>451</v>
      </c>
      <c r="L323" s="261"/>
      <c r="M323" s="261"/>
      <c r="N323" s="261"/>
      <c r="O323" s="2"/>
      <c r="P323" s="342"/>
      <c r="Q323" s="343"/>
      <c r="R323" s="343"/>
      <c r="S323" s="344"/>
      <c r="T323" s="3"/>
      <c r="U323" s="256"/>
      <c r="V323" s="257"/>
      <c r="W323" s="256"/>
      <c r="X323" s="258"/>
      <c r="Y323" s="259"/>
      <c r="Z323" s="79"/>
      <c r="AC323" s="112" t="b">
        <f>AC322</f>
        <v>0</v>
      </c>
    </row>
    <row r="324" spans="1:29" ht="20.100000000000001" customHeight="1" x14ac:dyDescent="0.15">
      <c r="A324" s="112">
        <f>IFERROR(IF(NOT(OR(AND(TRIM($J324)&lt;&gt;"", $AB324 &gt;0),AND(TRIM($J324)="", $AB324 =0))),1001,0),3)</f>
        <v>0</v>
      </c>
      <c r="B324" s="79"/>
      <c r="E324" s="300">
        <v>2150</v>
      </c>
      <c r="F324" s="291" t="s">
        <v>195</v>
      </c>
      <c r="G324" s="292"/>
      <c r="H324" s="292"/>
      <c r="I324" s="293"/>
      <c r="J324" s="290"/>
      <c r="K324" s="261" t="s">
        <v>196</v>
      </c>
      <c r="L324" s="261"/>
      <c r="M324" s="261"/>
      <c r="N324" s="261"/>
      <c r="O324" s="2"/>
      <c r="P324" s="126"/>
      <c r="Q324" s="119"/>
      <c r="R324" s="119"/>
      <c r="S324" s="119"/>
      <c r="T324" s="3"/>
      <c r="U324" s="256"/>
      <c r="V324" s="257"/>
      <c r="W324" s="256"/>
      <c r="X324" s="258"/>
      <c r="Y324" s="259"/>
      <c r="Z324" s="79"/>
      <c r="AB324" s="120">
        <f>COUNTIF($O324:$O326,"○")</f>
        <v>0</v>
      </c>
      <c r="AC324" s="121" t="b">
        <f>A324&lt;&gt;0</f>
        <v>0</v>
      </c>
    </row>
    <row r="325" spans="1:29" ht="20.100000000000001" customHeight="1" x14ac:dyDescent="0.15">
      <c r="B325" s="79"/>
      <c r="E325" s="300"/>
      <c r="F325" s="291"/>
      <c r="G325" s="292"/>
      <c r="H325" s="292"/>
      <c r="I325" s="293"/>
      <c r="J325" s="288"/>
      <c r="K325" s="261" t="s">
        <v>197</v>
      </c>
      <c r="L325" s="261"/>
      <c r="M325" s="261"/>
      <c r="N325" s="261"/>
      <c r="O325" s="2"/>
      <c r="P325" s="126"/>
      <c r="Q325" s="119"/>
      <c r="R325" s="119"/>
      <c r="S325" s="119"/>
      <c r="T325" s="3"/>
      <c r="U325" s="256"/>
      <c r="V325" s="257"/>
      <c r="W325" s="256"/>
      <c r="X325" s="258"/>
      <c r="Y325" s="259"/>
      <c r="Z325" s="79"/>
      <c r="AC325" s="112" t="b">
        <f>AC324</f>
        <v>0</v>
      </c>
    </row>
    <row r="326" spans="1:29" ht="30" customHeight="1" x14ac:dyDescent="0.15">
      <c r="A326" s="112">
        <f>IFERROR(IF(AND($O326="○",TRIM($P326)=""),1001,0),3)</f>
        <v>0</v>
      </c>
      <c r="B326" s="79"/>
      <c r="E326" s="300"/>
      <c r="F326" s="291"/>
      <c r="G326" s="292"/>
      <c r="H326" s="292"/>
      <c r="I326" s="293"/>
      <c r="J326" s="289"/>
      <c r="K326" s="261" t="s">
        <v>406</v>
      </c>
      <c r="L326" s="261"/>
      <c r="M326" s="261"/>
      <c r="N326" s="261"/>
      <c r="O326" s="2"/>
      <c r="P326" s="342"/>
      <c r="Q326" s="343"/>
      <c r="R326" s="343"/>
      <c r="S326" s="344"/>
      <c r="T326" s="3"/>
      <c r="U326" s="256"/>
      <c r="V326" s="257"/>
      <c r="W326" s="256"/>
      <c r="X326" s="258"/>
      <c r="Y326" s="259"/>
      <c r="Z326" s="79"/>
      <c r="AC326" s="112" t="b">
        <f>AC325</f>
        <v>0</v>
      </c>
    </row>
    <row r="327" spans="1:29" ht="20.100000000000001" customHeight="1" x14ac:dyDescent="0.15">
      <c r="A327" s="112">
        <f>IFERROR(IF(NOT(OR(AND(TRIM($J327)&lt;&gt;"", $AB327 &gt;0),AND(TRIM($J327)="", $AB327 =0))),1001,0),3)</f>
        <v>0</v>
      </c>
      <c r="B327" s="79"/>
      <c r="E327" s="122">
        <v>2160</v>
      </c>
      <c r="F327" s="291" t="s">
        <v>198</v>
      </c>
      <c r="G327" s="292"/>
      <c r="H327" s="292"/>
      <c r="I327" s="293"/>
      <c r="J327" s="2"/>
      <c r="K327" s="261" t="s">
        <v>199</v>
      </c>
      <c r="L327" s="261"/>
      <c r="M327" s="261"/>
      <c r="N327" s="261"/>
      <c r="O327" s="2"/>
      <c r="P327" s="126"/>
      <c r="Q327" s="119"/>
      <c r="R327" s="119"/>
      <c r="S327" s="119"/>
      <c r="T327" s="3"/>
      <c r="U327" s="256"/>
      <c r="V327" s="257"/>
      <c r="W327" s="256"/>
      <c r="X327" s="258"/>
      <c r="Y327" s="259"/>
      <c r="Z327" s="79"/>
      <c r="AB327" s="120">
        <f>COUNTIF($O327:$O327,"○")</f>
        <v>0</v>
      </c>
      <c r="AC327" s="121" t="b">
        <f>A327&lt;&gt;0</f>
        <v>0</v>
      </c>
    </row>
    <row r="328" spans="1:29" ht="20.100000000000001" customHeight="1" x14ac:dyDescent="0.15">
      <c r="A328" s="112">
        <f>IFERROR(IF(NOT(OR(AND(TRIM($J328)&lt;&gt;"", $AB328 &gt;0),AND(TRIM($J328)="", $AB328 =0))),1001,0),3)</f>
        <v>0</v>
      </c>
      <c r="B328" s="79"/>
      <c r="E328" s="300">
        <v>2170</v>
      </c>
      <c r="F328" s="291" t="s">
        <v>200</v>
      </c>
      <c r="G328" s="292"/>
      <c r="H328" s="292"/>
      <c r="I328" s="293"/>
      <c r="J328" s="290"/>
      <c r="K328" s="261" t="s">
        <v>201</v>
      </c>
      <c r="L328" s="261"/>
      <c r="M328" s="261"/>
      <c r="N328" s="261"/>
      <c r="O328" s="2"/>
      <c r="P328" s="126"/>
      <c r="Q328" s="119"/>
      <c r="R328" s="119"/>
      <c r="S328" s="119"/>
      <c r="T328" s="3"/>
      <c r="U328" s="256"/>
      <c r="V328" s="257"/>
      <c r="W328" s="256"/>
      <c r="X328" s="258"/>
      <c r="Y328" s="259"/>
      <c r="Z328" s="79"/>
      <c r="AB328" s="120">
        <f>COUNTIF($O328:$O333,"○")</f>
        <v>0</v>
      </c>
      <c r="AC328" s="121" t="b">
        <f>A328&lt;&gt;0</f>
        <v>0</v>
      </c>
    </row>
    <row r="329" spans="1:29" ht="20.100000000000001" customHeight="1" x14ac:dyDescent="0.15">
      <c r="B329" s="79"/>
      <c r="E329" s="300"/>
      <c r="F329" s="291"/>
      <c r="G329" s="292"/>
      <c r="H329" s="292"/>
      <c r="I329" s="293"/>
      <c r="J329" s="288"/>
      <c r="K329" s="261" t="s">
        <v>202</v>
      </c>
      <c r="L329" s="261"/>
      <c r="M329" s="261"/>
      <c r="N329" s="261"/>
      <c r="O329" s="2"/>
      <c r="P329" s="126"/>
      <c r="Q329" s="119"/>
      <c r="R329" s="119"/>
      <c r="S329" s="119"/>
      <c r="T329" s="3"/>
      <c r="U329" s="256"/>
      <c r="V329" s="257"/>
      <c r="W329" s="256"/>
      <c r="X329" s="258"/>
      <c r="Y329" s="259"/>
      <c r="Z329" s="79"/>
      <c r="AC329" s="112" t="b">
        <f>AC328</f>
        <v>0</v>
      </c>
    </row>
    <row r="330" spans="1:29" ht="20.100000000000001" customHeight="1" x14ac:dyDescent="0.15">
      <c r="B330" s="79"/>
      <c r="E330" s="300"/>
      <c r="F330" s="291"/>
      <c r="G330" s="292"/>
      <c r="H330" s="292"/>
      <c r="I330" s="293"/>
      <c r="J330" s="288"/>
      <c r="K330" s="261" t="s">
        <v>203</v>
      </c>
      <c r="L330" s="261"/>
      <c r="M330" s="261"/>
      <c r="N330" s="261"/>
      <c r="O330" s="2"/>
      <c r="P330" s="126"/>
      <c r="Q330" s="119"/>
      <c r="R330" s="119"/>
      <c r="S330" s="119"/>
      <c r="T330" s="3"/>
      <c r="U330" s="256"/>
      <c r="V330" s="257"/>
      <c r="W330" s="256"/>
      <c r="X330" s="258"/>
      <c r="Y330" s="259"/>
      <c r="Z330" s="79"/>
      <c r="AC330" s="112" t="b">
        <f t="shared" ref="AC330:AC333" si="11">AC329</f>
        <v>0</v>
      </c>
    </row>
    <row r="331" spans="1:29" ht="20.100000000000001" customHeight="1" x14ac:dyDescent="0.15">
      <c r="B331" s="79"/>
      <c r="E331" s="300"/>
      <c r="F331" s="291"/>
      <c r="G331" s="292"/>
      <c r="H331" s="292"/>
      <c r="I331" s="293"/>
      <c r="J331" s="288"/>
      <c r="K331" s="261" t="s">
        <v>204</v>
      </c>
      <c r="L331" s="261"/>
      <c r="M331" s="261"/>
      <c r="N331" s="261"/>
      <c r="O331" s="2"/>
      <c r="P331" s="126"/>
      <c r="Q331" s="119"/>
      <c r="R331" s="119"/>
      <c r="S331" s="119"/>
      <c r="T331" s="3"/>
      <c r="U331" s="256"/>
      <c r="V331" s="257"/>
      <c r="W331" s="256"/>
      <c r="X331" s="258"/>
      <c r="Y331" s="259"/>
      <c r="Z331" s="79"/>
      <c r="AC331" s="112" t="b">
        <f t="shared" si="11"/>
        <v>0</v>
      </c>
    </row>
    <row r="332" spans="1:29" ht="20.100000000000001" customHeight="1" x14ac:dyDescent="0.15">
      <c r="B332" s="79"/>
      <c r="E332" s="300"/>
      <c r="F332" s="291"/>
      <c r="G332" s="292"/>
      <c r="H332" s="292"/>
      <c r="I332" s="293"/>
      <c r="J332" s="288"/>
      <c r="K332" s="261" t="s">
        <v>205</v>
      </c>
      <c r="L332" s="261"/>
      <c r="M332" s="261"/>
      <c r="N332" s="261"/>
      <c r="O332" s="2"/>
      <c r="P332" s="126"/>
      <c r="Q332" s="119"/>
      <c r="R332" s="119"/>
      <c r="S332" s="119"/>
      <c r="T332" s="3"/>
      <c r="U332" s="256"/>
      <c r="V332" s="257"/>
      <c r="W332" s="256"/>
      <c r="X332" s="258"/>
      <c r="Y332" s="259"/>
      <c r="Z332" s="79"/>
      <c r="AC332" s="112" t="b">
        <f t="shared" si="11"/>
        <v>0</v>
      </c>
    </row>
    <row r="333" spans="1:29" ht="30" customHeight="1" x14ac:dyDescent="0.15">
      <c r="A333" s="112">
        <f>IFERROR(IF(AND($O333="○",TRIM($P333)=""),1001,0),3)</f>
        <v>0</v>
      </c>
      <c r="B333" s="79"/>
      <c r="E333" s="300"/>
      <c r="F333" s="291"/>
      <c r="G333" s="292"/>
      <c r="H333" s="292"/>
      <c r="I333" s="293"/>
      <c r="J333" s="289"/>
      <c r="K333" s="261" t="s">
        <v>432</v>
      </c>
      <c r="L333" s="261"/>
      <c r="M333" s="261"/>
      <c r="N333" s="261"/>
      <c r="O333" s="2"/>
      <c r="P333" s="342"/>
      <c r="Q333" s="343"/>
      <c r="R333" s="343"/>
      <c r="S333" s="344"/>
      <c r="T333" s="3"/>
      <c r="U333" s="256"/>
      <c r="V333" s="257"/>
      <c r="W333" s="256"/>
      <c r="X333" s="258"/>
      <c r="Y333" s="259"/>
      <c r="Z333" s="79"/>
      <c r="AC333" s="112" t="b">
        <f t="shared" si="11"/>
        <v>0</v>
      </c>
    </row>
    <row r="334" spans="1:29" ht="20.100000000000001" customHeight="1" x14ac:dyDescent="0.15">
      <c r="A334" s="112">
        <f>IFERROR(IF(NOT(OR(AND(TRIM($J334)&lt;&gt;"", $AB334 &gt;0),AND(TRIM($J334)="", $AB334 =0))),1001,0),3)</f>
        <v>0</v>
      </c>
      <c r="B334" s="79"/>
      <c r="E334" s="300">
        <v>2180</v>
      </c>
      <c r="F334" s="291" t="s">
        <v>206</v>
      </c>
      <c r="G334" s="292"/>
      <c r="H334" s="292"/>
      <c r="I334" s="293"/>
      <c r="J334" s="290"/>
      <c r="K334" s="261" t="s">
        <v>207</v>
      </c>
      <c r="L334" s="261"/>
      <c r="M334" s="261"/>
      <c r="N334" s="261"/>
      <c r="O334" s="2"/>
      <c r="P334" s="126"/>
      <c r="Q334" s="119"/>
      <c r="R334" s="119"/>
      <c r="S334" s="119"/>
      <c r="T334" s="3"/>
      <c r="U334" s="256"/>
      <c r="V334" s="257"/>
      <c r="W334" s="256"/>
      <c r="X334" s="258"/>
      <c r="Y334" s="259"/>
      <c r="Z334" s="79"/>
      <c r="AB334" s="120">
        <f>COUNTIF($O334:$O343,"○")</f>
        <v>0</v>
      </c>
      <c r="AC334" s="121" t="b">
        <f>A334&lt;&gt;0</f>
        <v>0</v>
      </c>
    </row>
    <row r="335" spans="1:29" ht="20.100000000000001" customHeight="1" x14ac:dyDescent="0.15">
      <c r="B335" s="79"/>
      <c r="E335" s="300"/>
      <c r="F335" s="291"/>
      <c r="G335" s="292"/>
      <c r="H335" s="292"/>
      <c r="I335" s="293"/>
      <c r="J335" s="288"/>
      <c r="K335" s="261" t="s">
        <v>208</v>
      </c>
      <c r="L335" s="261"/>
      <c r="M335" s="261"/>
      <c r="N335" s="261"/>
      <c r="O335" s="2"/>
      <c r="P335" s="126"/>
      <c r="Q335" s="119"/>
      <c r="R335" s="119"/>
      <c r="S335" s="119"/>
      <c r="T335" s="3"/>
      <c r="U335" s="256"/>
      <c r="V335" s="257"/>
      <c r="W335" s="256"/>
      <c r="X335" s="258"/>
      <c r="Y335" s="259"/>
      <c r="Z335" s="79"/>
      <c r="AC335" s="112" t="b">
        <f>AC334</f>
        <v>0</v>
      </c>
    </row>
    <row r="336" spans="1:29" ht="20.100000000000001" customHeight="1" x14ac:dyDescent="0.15">
      <c r="B336" s="79"/>
      <c r="E336" s="300"/>
      <c r="F336" s="291"/>
      <c r="G336" s="292"/>
      <c r="H336" s="292"/>
      <c r="I336" s="293"/>
      <c r="J336" s="288"/>
      <c r="K336" s="261" t="s">
        <v>209</v>
      </c>
      <c r="L336" s="261"/>
      <c r="M336" s="261"/>
      <c r="N336" s="261"/>
      <c r="O336" s="2"/>
      <c r="P336" s="126"/>
      <c r="Q336" s="119"/>
      <c r="R336" s="119"/>
      <c r="S336" s="119"/>
      <c r="T336" s="3"/>
      <c r="U336" s="256"/>
      <c r="V336" s="257"/>
      <c r="W336" s="256"/>
      <c r="X336" s="258"/>
      <c r="Y336" s="259"/>
      <c r="Z336" s="79"/>
      <c r="AC336" s="112" t="b">
        <f t="shared" ref="AC336:AC343" si="12">AC335</f>
        <v>0</v>
      </c>
    </row>
    <row r="337" spans="1:29" ht="20.100000000000001" customHeight="1" x14ac:dyDescent="0.15">
      <c r="B337" s="79"/>
      <c r="E337" s="300"/>
      <c r="F337" s="291"/>
      <c r="G337" s="292"/>
      <c r="H337" s="292"/>
      <c r="I337" s="293"/>
      <c r="J337" s="288"/>
      <c r="K337" s="261" t="s">
        <v>210</v>
      </c>
      <c r="L337" s="261"/>
      <c r="M337" s="261"/>
      <c r="N337" s="261"/>
      <c r="O337" s="2"/>
      <c r="P337" s="126"/>
      <c r="Q337" s="119"/>
      <c r="R337" s="119"/>
      <c r="S337" s="119"/>
      <c r="T337" s="3"/>
      <c r="U337" s="256"/>
      <c r="V337" s="257"/>
      <c r="W337" s="256"/>
      <c r="X337" s="258"/>
      <c r="Y337" s="259"/>
      <c r="Z337" s="79"/>
      <c r="AC337" s="112" t="b">
        <f t="shared" si="12"/>
        <v>0</v>
      </c>
    </row>
    <row r="338" spans="1:29" ht="20.100000000000001" customHeight="1" x14ac:dyDescent="0.15">
      <c r="B338" s="79"/>
      <c r="E338" s="300"/>
      <c r="F338" s="291"/>
      <c r="G338" s="292"/>
      <c r="H338" s="292"/>
      <c r="I338" s="293"/>
      <c r="J338" s="288"/>
      <c r="K338" s="261" t="s">
        <v>211</v>
      </c>
      <c r="L338" s="261"/>
      <c r="M338" s="261"/>
      <c r="N338" s="261"/>
      <c r="O338" s="2"/>
      <c r="P338" s="126"/>
      <c r="Q338" s="119"/>
      <c r="R338" s="119"/>
      <c r="S338" s="119"/>
      <c r="T338" s="3"/>
      <c r="U338" s="256"/>
      <c r="V338" s="257"/>
      <c r="W338" s="256"/>
      <c r="X338" s="258"/>
      <c r="Y338" s="259"/>
      <c r="Z338" s="79"/>
      <c r="AC338" s="112" t="b">
        <f t="shared" si="12"/>
        <v>0</v>
      </c>
    </row>
    <row r="339" spans="1:29" ht="20.100000000000001" customHeight="1" x14ac:dyDescent="0.15">
      <c r="B339" s="79"/>
      <c r="E339" s="300"/>
      <c r="F339" s="291"/>
      <c r="G339" s="292"/>
      <c r="H339" s="292"/>
      <c r="I339" s="293"/>
      <c r="J339" s="288"/>
      <c r="K339" s="261" t="s">
        <v>212</v>
      </c>
      <c r="L339" s="261"/>
      <c r="M339" s="261"/>
      <c r="N339" s="261"/>
      <c r="O339" s="2"/>
      <c r="P339" s="126"/>
      <c r="Q339" s="119"/>
      <c r="R339" s="119"/>
      <c r="S339" s="119"/>
      <c r="T339" s="3"/>
      <c r="U339" s="256"/>
      <c r="V339" s="257"/>
      <c r="W339" s="256"/>
      <c r="X339" s="258"/>
      <c r="Y339" s="259"/>
      <c r="Z339" s="79"/>
      <c r="AC339" s="112" t="b">
        <f t="shared" si="12"/>
        <v>0</v>
      </c>
    </row>
    <row r="340" spans="1:29" ht="20.100000000000001" customHeight="1" x14ac:dyDescent="0.15">
      <c r="B340" s="79"/>
      <c r="E340" s="300"/>
      <c r="F340" s="291"/>
      <c r="G340" s="292"/>
      <c r="H340" s="292"/>
      <c r="I340" s="293"/>
      <c r="J340" s="288"/>
      <c r="K340" s="261" t="s">
        <v>213</v>
      </c>
      <c r="L340" s="261"/>
      <c r="M340" s="261"/>
      <c r="N340" s="261"/>
      <c r="O340" s="2"/>
      <c r="P340" s="126"/>
      <c r="Q340" s="119"/>
      <c r="R340" s="119"/>
      <c r="S340" s="119"/>
      <c r="T340" s="3"/>
      <c r="U340" s="256"/>
      <c r="V340" s="257"/>
      <c r="W340" s="256"/>
      <c r="X340" s="258"/>
      <c r="Y340" s="259"/>
      <c r="Z340" s="79"/>
      <c r="AC340" s="112" t="b">
        <f t="shared" si="12"/>
        <v>0</v>
      </c>
    </row>
    <row r="341" spans="1:29" ht="20.100000000000001" customHeight="1" x14ac:dyDescent="0.15">
      <c r="B341" s="79"/>
      <c r="E341" s="300"/>
      <c r="F341" s="291"/>
      <c r="G341" s="292"/>
      <c r="H341" s="292"/>
      <c r="I341" s="293"/>
      <c r="J341" s="288"/>
      <c r="K341" s="261" t="s">
        <v>214</v>
      </c>
      <c r="L341" s="261"/>
      <c r="M341" s="261"/>
      <c r="N341" s="261"/>
      <c r="O341" s="2"/>
      <c r="P341" s="126"/>
      <c r="Q341" s="119"/>
      <c r="R341" s="119"/>
      <c r="S341" s="119"/>
      <c r="T341" s="3"/>
      <c r="U341" s="256"/>
      <c r="V341" s="257"/>
      <c r="W341" s="256"/>
      <c r="X341" s="258"/>
      <c r="Y341" s="259"/>
      <c r="Z341" s="79"/>
      <c r="AC341" s="112" t="b">
        <f t="shared" si="12"/>
        <v>0</v>
      </c>
    </row>
    <row r="342" spans="1:29" ht="20.100000000000001" customHeight="1" x14ac:dyDescent="0.15">
      <c r="B342" s="79"/>
      <c r="E342" s="300"/>
      <c r="F342" s="291"/>
      <c r="G342" s="292"/>
      <c r="H342" s="292"/>
      <c r="I342" s="293"/>
      <c r="J342" s="288"/>
      <c r="K342" s="261" t="s">
        <v>215</v>
      </c>
      <c r="L342" s="261"/>
      <c r="M342" s="261"/>
      <c r="N342" s="261"/>
      <c r="O342" s="2"/>
      <c r="P342" s="126"/>
      <c r="Q342" s="119"/>
      <c r="R342" s="119"/>
      <c r="S342" s="119"/>
      <c r="T342" s="3"/>
      <c r="U342" s="256"/>
      <c r="V342" s="257"/>
      <c r="W342" s="256"/>
      <c r="X342" s="258"/>
      <c r="Y342" s="259"/>
      <c r="Z342" s="79"/>
      <c r="AC342" s="112" t="b">
        <f t="shared" si="12"/>
        <v>0</v>
      </c>
    </row>
    <row r="343" spans="1:29" ht="20.100000000000001" customHeight="1" x14ac:dyDescent="0.15">
      <c r="B343" s="79"/>
      <c r="E343" s="300"/>
      <c r="F343" s="291"/>
      <c r="G343" s="292"/>
      <c r="H343" s="292"/>
      <c r="I343" s="293"/>
      <c r="J343" s="289"/>
      <c r="K343" s="261" t="s">
        <v>216</v>
      </c>
      <c r="L343" s="261"/>
      <c r="M343" s="261"/>
      <c r="N343" s="261"/>
      <c r="O343" s="2"/>
      <c r="P343" s="126"/>
      <c r="Q343" s="119"/>
      <c r="R343" s="119"/>
      <c r="S343" s="119"/>
      <c r="T343" s="3"/>
      <c r="U343" s="256"/>
      <c r="V343" s="257"/>
      <c r="W343" s="256"/>
      <c r="X343" s="258"/>
      <c r="Y343" s="259"/>
      <c r="Z343" s="79"/>
      <c r="AC343" s="112" t="b">
        <f t="shared" si="12"/>
        <v>0</v>
      </c>
    </row>
    <row r="344" spans="1:29" ht="20.100000000000001" customHeight="1" x14ac:dyDescent="0.15">
      <c r="A344" s="112">
        <f>IFERROR(IF(NOT(OR(AND(TRIM($J344)&lt;&gt;"", $AB344 &gt;0),AND(TRIM($J344)="", $AB344 =0))),1001,0),3)</f>
        <v>0</v>
      </c>
      <c r="B344" s="79"/>
      <c r="E344" s="300">
        <v>2190</v>
      </c>
      <c r="F344" s="291" t="s">
        <v>217</v>
      </c>
      <c r="G344" s="292"/>
      <c r="H344" s="292"/>
      <c r="I344" s="293"/>
      <c r="J344" s="290"/>
      <c r="K344" s="261" t="s">
        <v>218</v>
      </c>
      <c r="L344" s="261"/>
      <c r="M344" s="261"/>
      <c r="N344" s="261"/>
      <c r="O344" s="2"/>
      <c r="P344" s="126"/>
      <c r="Q344" s="119"/>
      <c r="R344" s="119"/>
      <c r="S344" s="119"/>
      <c r="T344" s="3"/>
      <c r="U344" s="256"/>
      <c r="V344" s="257"/>
      <c r="W344" s="256"/>
      <c r="X344" s="258"/>
      <c r="Y344" s="259"/>
      <c r="Z344" s="79"/>
      <c r="AB344" s="120">
        <f>COUNTIF($O344:$O352,"○")</f>
        <v>0</v>
      </c>
      <c r="AC344" s="121" t="b">
        <f>A344&lt;&gt;0</f>
        <v>0</v>
      </c>
    </row>
    <row r="345" spans="1:29" ht="20.100000000000001" customHeight="1" x14ac:dyDescent="0.15">
      <c r="B345" s="79"/>
      <c r="E345" s="300"/>
      <c r="F345" s="291"/>
      <c r="G345" s="292"/>
      <c r="H345" s="292"/>
      <c r="I345" s="293"/>
      <c r="J345" s="288"/>
      <c r="K345" s="261" t="s">
        <v>219</v>
      </c>
      <c r="L345" s="261"/>
      <c r="M345" s="261"/>
      <c r="N345" s="261"/>
      <c r="O345" s="2"/>
      <c r="P345" s="126"/>
      <c r="Q345" s="119"/>
      <c r="R345" s="119"/>
      <c r="S345" s="119"/>
      <c r="T345" s="3"/>
      <c r="U345" s="256"/>
      <c r="V345" s="257"/>
      <c r="W345" s="256"/>
      <c r="X345" s="258"/>
      <c r="Y345" s="259"/>
      <c r="Z345" s="79"/>
      <c r="AC345" s="112" t="b">
        <f>AC344</f>
        <v>0</v>
      </c>
    </row>
    <row r="346" spans="1:29" ht="20.100000000000001" customHeight="1" x14ac:dyDescent="0.15">
      <c r="B346" s="79"/>
      <c r="E346" s="300"/>
      <c r="F346" s="291"/>
      <c r="G346" s="292"/>
      <c r="H346" s="292"/>
      <c r="I346" s="293"/>
      <c r="J346" s="288"/>
      <c r="K346" s="261" t="s">
        <v>220</v>
      </c>
      <c r="L346" s="261"/>
      <c r="M346" s="261"/>
      <c r="N346" s="261"/>
      <c r="O346" s="2"/>
      <c r="P346" s="126"/>
      <c r="Q346" s="119"/>
      <c r="R346" s="119"/>
      <c r="S346" s="119"/>
      <c r="T346" s="3"/>
      <c r="U346" s="256"/>
      <c r="V346" s="257"/>
      <c r="W346" s="256"/>
      <c r="X346" s="258"/>
      <c r="Y346" s="259"/>
      <c r="Z346" s="79"/>
      <c r="AC346" s="112" t="b">
        <f t="shared" ref="AC346:AC357" si="13">AC345</f>
        <v>0</v>
      </c>
    </row>
    <row r="347" spans="1:29" ht="20.100000000000001" customHeight="1" x14ac:dyDescent="0.15">
      <c r="B347" s="79"/>
      <c r="E347" s="300"/>
      <c r="F347" s="291"/>
      <c r="G347" s="292"/>
      <c r="H347" s="292"/>
      <c r="I347" s="293"/>
      <c r="J347" s="288"/>
      <c r="K347" s="261" t="s">
        <v>221</v>
      </c>
      <c r="L347" s="261"/>
      <c r="M347" s="261"/>
      <c r="N347" s="261"/>
      <c r="O347" s="2"/>
      <c r="P347" s="126"/>
      <c r="Q347" s="119"/>
      <c r="R347" s="119"/>
      <c r="S347" s="119"/>
      <c r="T347" s="3"/>
      <c r="U347" s="256"/>
      <c r="V347" s="257"/>
      <c r="W347" s="256"/>
      <c r="X347" s="258"/>
      <c r="Y347" s="259"/>
      <c r="Z347" s="79"/>
      <c r="AC347" s="112" t="b">
        <f t="shared" si="13"/>
        <v>0</v>
      </c>
    </row>
    <row r="348" spans="1:29" ht="20.100000000000001" customHeight="1" x14ac:dyDescent="0.15">
      <c r="B348" s="79"/>
      <c r="E348" s="300"/>
      <c r="F348" s="291"/>
      <c r="G348" s="292"/>
      <c r="H348" s="292"/>
      <c r="I348" s="293"/>
      <c r="J348" s="288"/>
      <c r="K348" s="261" t="s">
        <v>222</v>
      </c>
      <c r="L348" s="261"/>
      <c r="M348" s="261"/>
      <c r="N348" s="261"/>
      <c r="O348" s="2"/>
      <c r="P348" s="126"/>
      <c r="Q348" s="119"/>
      <c r="R348" s="119"/>
      <c r="S348" s="119"/>
      <c r="T348" s="3"/>
      <c r="U348" s="256"/>
      <c r="V348" s="257"/>
      <c r="W348" s="256"/>
      <c r="X348" s="258"/>
      <c r="Y348" s="259"/>
      <c r="Z348" s="79"/>
      <c r="AC348" s="112" t="b">
        <f t="shared" si="13"/>
        <v>0</v>
      </c>
    </row>
    <row r="349" spans="1:29" ht="20.100000000000001" customHeight="1" x14ac:dyDescent="0.15">
      <c r="B349" s="79"/>
      <c r="E349" s="300"/>
      <c r="F349" s="291"/>
      <c r="G349" s="292"/>
      <c r="H349" s="292"/>
      <c r="I349" s="293"/>
      <c r="J349" s="288"/>
      <c r="K349" s="261" t="s">
        <v>223</v>
      </c>
      <c r="L349" s="261"/>
      <c r="M349" s="261"/>
      <c r="N349" s="261"/>
      <c r="O349" s="2"/>
      <c r="P349" s="126"/>
      <c r="Q349" s="119"/>
      <c r="R349" s="119"/>
      <c r="S349" s="119"/>
      <c r="T349" s="3"/>
      <c r="U349" s="256"/>
      <c r="V349" s="257"/>
      <c r="W349" s="256"/>
      <c r="X349" s="258"/>
      <c r="Y349" s="259"/>
      <c r="Z349" s="79"/>
      <c r="AC349" s="112" t="b">
        <f t="shared" si="13"/>
        <v>0</v>
      </c>
    </row>
    <row r="350" spans="1:29" ht="20.100000000000001" customHeight="1" x14ac:dyDescent="0.15">
      <c r="B350" s="79"/>
      <c r="E350" s="300"/>
      <c r="F350" s="291"/>
      <c r="G350" s="292"/>
      <c r="H350" s="292"/>
      <c r="I350" s="293"/>
      <c r="J350" s="288"/>
      <c r="K350" s="261" t="s">
        <v>224</v>
      </c>
      <c r="L350" s="261"/>
      <c r="M350" s="261"/>
      <c r="N350" s="261"/>
      <c r="O350" s="2"/>
      <c r="P350" s="126"/>
      <c r="Q350" s="119"/>
      <c r="R350" s="119"/>
      <c r="S350" s="119"/>
      <c r="T350" s="3"/>
      <c r="U350" s="256"/>
      <c r="V350" s="257"/>
      <c r="W350" s="256"/>
      <c r="X350" s="258"/>
      <c r="Y350" s="259"/>
      <c r="Z350" s="79"/>
      <c r="AC350" s="112" t="b">
        <f t="shared" si="13"/>
        <v>0</v>
      </c>
    </row>
    <row r="351" spans="1:29" ht="20.100000000000001" customHeight="1" x14ac:dyDescent="0.15">
      <c r="B351" s="79"/>
      <c r="E351" s="300"/>
      <c r="F351" s="291"/>
      <c r="G351" s="292"/>
      <c r="H351" s="292"/>
      <c r="I351" s="293"/>
      <c r="J351" s="288"/>
      <c r="K351" s="261" t="s">
        <v>225</v>
      </c>
      <c r="L351" s="261"/>
      <c r="M351" s="261"/>
      <c r="N351" s="261"/>
      <c r="O351" s="2"/>
      <c r="P351" s="126"/>
      <c r="Q351" s="119"/>
      <c r="R351" s="119"/>
      <c r="S351" s="119"/>
      <c r="T351" s="3"/>
      <c r="U351" s="256"/>
      <c r="V351" s="257"/>
      <c r="W351" s="256"/>
      <c r="X351" s="258"/>
      <c r="Y351" s="259"/>
      <c r="Z351" s="79"/>
      <c r="AC351" s="112" t="b">
        <f t="shared" si="13"/>
        <v>0</v>
      </c>
    </row>
    <row r="352" spans="1:29" ht="20.100000000000001" customHeight="1" x14ac:dyDescent="0.15">
      <c r="B352" s="79"/>
      <c r="E352" s="300"/>
      <c r="F352" s="291"/>
      <c r="G352" s="292"/>
      <c r="H352" s="292"/>
      <c r="I352" s="293"/>
      <c r="J352" s="289"/>
      <c r="K352" s="261" t="s">
        <v>226</v>
      </c>
      <c r="L352" s="261"/>
      <c r="M352" s="261"/>
      <c r="N352" s="261"/>
      <c r="O352" s="2"/>
      <c r="P352" s="126"/>
      <c r="Q352" s="119"/>
      <c r="R352" s="119"/>
      <c r="S352" s="119"/>
      <c r="T352" s="3"/>
      <c r="U352" s="256"/>
      <c r="V352" s="257"/>
      <c r="W352" s="256"/>
      <c r="X352" s="258"/>
      <c r="Y352" s="259"/>
      <c r="Z352" s="79"/>
      <c r="AC352" s="112" t="b">
        <f t="shared" si="13"/>
        <v>0</v>
      </c>
    </row>
    <row r="353" spans="1:29" ht="20.100000000000001" customHeight="1" x14ac:dyDescent="0.15">
      <c r="A353" s="112">
        <f>IFERROR(IF(NOT(OR(AND(TRIM($J353)&lt;&gt;"", $AB353 &gt;0),AND(TRIM($J353)="", $AB353 =0))),1001,0),3)</f>
        <v>0</v>
      </c>
      <c r="B353" s="79"/>
      <c r="E353" s="300">
        <v>2200</v>
      </c>
      <c r="F353" s="291" t="s">
        <v>227</v>
      </c>
      <c r="G353" s="292"/>
      <c r="H353" s="292"/>
      <c r="I353" s="293"/>
      <c r="J353" s="290"/>
      <c r="K353" s="261" t="s">
        <v>228</v>
      </c>
      <c r="L353" s="261"/>
      <c r="M353" s="261"/>
      <c r="N353" s="261"/>
      <c r="O353" s="2"/>
      <c r="P353" s="126"/>
      <c r="Q353" s="119"/>
      <c r="R353" s="119"/>
      <c r="S353" s="119"/>
      <c r="T353" s="3"/>
      <c r="U353" s="256"/>
      <c r="V353" s="257"/>
      <c r="W353" s="256"/>
      <c r="X353" s="258"/>
      <c r="Y353" s="259"/>
      <c r="Z353" s="79"/>
      <c r="AB353" s="120">
        <f>COUNTIF($O353:$O357,"○")</f>
        <v>0</v>
      </c>
      <c r="AC353" s="121" t="b">
        <f>A353&lt;&gt;0</f>
        <v>0</v>
      </c>
    </row>
    <row r="354" spans="1:29" ht="30" customHeight="1" x14ac:dyDescent="0.15">
      <c r="B354" s="79"/>
      <c r="E354" s="300"/>
      <c r="F354" s="291"/>
      <c r="G354" s="292"/>
      <c r="H354" s="292"/>
      <c r="I354" s="293"/>
      <c r="J354" s="288"/>
      <c r="K354" s="260" t="s">
        <v>229</v>
      </c>
      <c r="L354" s="260"/>
      <c r="M354" s="260"/>
      <c r="N354" s="260"/>
      <c r="O354" s="2"/>
      <c r="P354" s="126"/>
      <c r="Q354" s="119"/>
      <c r="R354" s="119"/>
      <c r="S354" s="119"/>
      <c r="T354" s="3"/>
      <c r="U354" s="256"/>
      <c r="V354" s="257"/>
      <c r="W354" s="256"/>
      <c r="X354" s="258"/>
      <c r="Y354" s="259"/>
      <c r="Z354" s="79"/>
      <c r="AC354" s="112" t="b">
        <f>AC353</f>
        <v>0</v>
      </c>
    </row>
    <row r="355" spans="1:29" ht="20.100000000000001" customHeight="1" x14ac:dyDescent="0.15">
      <c r="B355" s="79"/>
      <c r="E355" s="300"/>
      <c r="F355" s="291"/>
      <c r="G355" s="292"/>
      <c r="H355" s="292"/>
      <c r="I355" s="293"/>
      <c r="J355" s="288"/>
      <c r="K355" s="261" t="s">
        <v>230</v>
      </c>
      <c r="L355" s="261"/>
      <c r="M355" s="261"/>
      <c r="N355" s="261"/>
      <c r="O355" s="2"/>
      <c r="P355" s="126"/>
      <c r="Q355" s="119"/>
      <c r="R355" s="119"/>
      <c r="S355" s="119"/>
      <c r="T355" s="3"/>
      <c r="U355" s="256"/>
      <c r="V355" s="257"/>
      <c r="W355" s="256"/>
      <c r="X355" s="258"/>
      <c r="Y355" s="259"/>
      <c r="Z355" s="79"/>
      <c r="AC355" s="112" t="b">
        <f t="shared" si="13"/>
        <v>0</v>
      </c>
    </row>
    <row r="356" spans="1:29" ht="20.100000000000001" customHeight="1" x14ac:dyDescent="0.15">
      <c r="B356" s="79"/>
      <c r="E356" s="300"/>
      <c r="F356" s="291"/>
      <c r="G356" s="292"/>
      <c r="H356" s="292"/>
      <c r="I356" s="293"/>
      <c r="J356" s="288"/>
      <c r="K356" s="261" t="s">
        <v>231</v>
      </c>
      <c r="L356" s="261"/>
      <c r="M356" s="261"/>
      <c r="N356" s="261"/>
      <c r="O356" s="2"/>
      <c r="P356" s="126"/>
      <c r="Q356" s="119"/>
      <c r="R356" s="119"/>
      <c r="S356" s="119"/>
      <c r="T356" s="3"/>
      <c r="U356" s="256"/>
      <c r="V356" s="257"/>
      <c r="W356" s="256"/>
      <c r="X356" s="258"/>
      <c r="Y356" s="259"/>
      <c r="Z356" s="79"/>
      <c r="AC356" s="112" t="b">
        <f t="shared" si="13"/>
        <v>0</v>
      </c>
    </row>
    <row r="357" spans="1:29" ht="20.100000000000001" customHeight="1" x14ac:dyDescent="0.15">
      <c r="B357" s="79"/>
      <c r="E357" s="300"/>
      <c r="F357" s="291"/>
      <c r="G357" s="292"/>
      <c r="H357" s="292"/>
      <c r="I357" s="293"/>
      <c r="J357" s="289"/>
      <c r="K357" s="261" t="s">
        <v>232</v>
      </c>
      <c r="L357" s="261"/>
      <c r="M357" s="261"/>
      <c r="N357" s="261"/>
      <c r="O357" s="2"/>
      <c r="P357" s="126"/>
      <c r="Q357" s="119"/>
      <c r="R357" s="119"/>
      <c r="S357" s="119"/>
      <c r="T357" s="3"/>
      <c r="U357" s="256"/>
      <c r="V357" s="257"/>
      <c r="W357" s="256"/>
      <c r="X357" s="258"/>
      <c r="Y357" s="259"/>
      <c r="Z357" s="79"/>
      <c r="AC357" s="112" t="b">
        <f t="shared" si="13"/>
        <v>0</v>
      </c>
    </row>
    <row r="358" spans="1:29" ht="20.100000000000001" customHeight="1" x14ac:dyDescent="0.15">
      <c r="A358" s="112">
        <f>IFERROR(IF(NOT(OR(AND(TRIM($J358)&lt;&gt;"", $AB358 &gt;0),AND(TRIM($J358)="", $AB358 =0))),1001,0),3)</f>
        <v>0</v>
      </c>
      <c r="B358" s="79"/>
      <c r="E358" s="300">
        <v>2210</v>
      </c>
      <c r="F358" s="291" t="s">
        <v>233</v>
      </c>
      <c r="G358" s="292"/>
      <c r="H358" s="292"/>
      <c r="I358" s="293"/>
      <c r="J358" s="290"/>
      <c r="K358" s="261" t="s">
        <v>234</v>
      </c>
      <c r="L358" s="261"/>
      <c r="M358" s="261"/>
      <c r="N358" s="261"/>
      <c r="O358" s="2"/>
      <c r="P358" s="126"/>
      <c r="Q358" s="119"/>
      <c r="R358" s="119"/>
      <c r="S358" s="119"/>
      <c r="T358" s="3"/>
      <c r="U358" s="256"/>
      <c r="V358" s="257"/>
      <c r="W358" s="256"/>
      <c r="X358" s="258"/>
      <c r="Y358" s="259"/>
      <c r="Z358" s="79"/>
      <c r="AB358" s="120">
        <f>COUNTIF($O358:$O366,"○")</f>
        <v>0</v>
      </c>
      <c r="AC358" s="121" t="b">
        <f>A358&lt;&gt;0</f>
        <v>0</v>
      </c>
    </row>
    <row r="359" spans="1:29" ht="20.100000000000001" customHeight="1" x14ac:dyDescent="0.15">
      <c r="B359" s="79"/>
      <c r="E359" s="300"/>
      <c r="F359" s="291"/>
      <c r="G359" s="292"/>
      <c r="H359" s="292"/>
      <c r="I359" s="293"/>
      <c r="J359" s="288"/>
      <c r="K359" s="261" t="s">
        <v>235</v>
      </c>
      <c r="L359" s="261"/>
      <c r="M359" s="261"/>
      <c r="N359" s="261"/>
      <c r="O359" s="2"/>
      <c r="P359" s="126"/>
      <c r="Q359" s="119"/>
      <c r="R359" s="119"/>
      <c r="S359" s="119"/>
      <c r="T359" s="3"/>
      <c r="U359" s="256"/>
      <c r="V359" s="257"/>
      <c r="W359" s="256"/>
      <c r="X359" s="258"/>
      <c r="Y359" s="259"/>
      <c r="Z359" s="79"/>
      <c r="AC359" s="112" t="b">
        <f>AC358</f>
        <v>0</v>
      </c>
    </row>
    <row r="360" spans="1:29" ht="20.100000000000001" customHeight="1" x14ac:dyDescent="0.15">
      <c r="B360" s="79"/>
      <c r="E360" s="300"/>
      <c r="F360" s="291"/>
      <c r="G360" s="292"/>
      <c r="H360" s="292"/>
      <c r="I360" s="293"/>
      <c r="J360" s="288"/>
      <c r="K360" s="261" t="s">
        <v>236</v>
      </c>
      <c r="L360" s="261"/>
      <c r="M360" s="261"/>
      <c r="N360" s="261"/>
      <c r="O360" s="2"/>
      <c r="P360" s="126"/>
      <c r="Q360" s="119"/>
      <c r="R360" s="119"/>
      <c r="S360" s="119"/>
      <c r="T360" s="3"/>
      <c r="U360" s="256"/>
      <c r="V360" s="257"/>
      <c r="W360" s="256"/>
      <c r="X360" s="258"/>
      <c r="Y360" s="259"/>
      <c r="Z360" s="79"/>
      <c r="AC360" s="112" t="b">
        <f t="shared" ref="AC360:AC366" si="14">AC359</f>
        <v>0</v>
      </c>
    </row>
    <row r="361" spans="1:29" ht="20.100000000000001" customHeight="1" x14ac:dyDescent="0.15">
      <c r="B361" s="79"/>
      <c r="E361" s="300"/>
      <c r="F361" s="291"/>
      <c r="G361" s="292"/>
      <c r="H361" s="292"/>
      <c r="I361" s="293"/>
      <c r="J361" s="288"/>
      <c r="K361" s="261" t="s">
        <v>237</v>
      </c>
      <c r="L361" s="261"/>
      <c r="M361" s="261"/>
      <c r="N361" s="261"/>
      <c r="O361" s="2"/>
      <c r="P361" s="126"/>
      <c r="Q361" s="119"/>
      <c r="R361" s="119"/>
      <c r="S361" s="119"/>
      <c r="T361" s="3"/>
      <c r="U361" s="256"/>
      <c r="V361" s="257"/>
      <c r="W361" s="256"/>
      <c r="X361" s="258"/>
      <c r="Y361" s="259"/>
      <c r="Z361" s="79"/>
      <c r="AC361" s="112" t="b">
        <f t="shared" si="14"/>
        <v>0</v>
      </c>
    </row>
    <row r="362" spans="1:29" ht="20.100000000000001" customHeight="1" x14ac:dyDescent="0.15">
      <c r="B362" s="79"/>
      <c r="E362" s="300"/>
      <c r="F362" s="291"/>
      <c r="G362" s="292"/>
      <c r="H362" s="292"/>
      <c r="I362" s="293"/>
      <c r="J362" s="288"/>
      <c r="K362" s="261" t="s">
        <v>238</v>
      </c>
      <c r="L362" s="261"/>
      <c r="M362" s="261"/>
      <c r="N362" s="261"/>
      <c r="O362" s="2"/>
      <c r="P362" s="126"/>
      <c r="Q362" s="119"/>
      <c r="R362" s="119"/>
      <c r="S362" s="119"/>
      <c r="T362" s="3"/>
      <c r="U362" s="256"/>
      <c r="V362" s="257"/>
      <c r="W362" s="256"/>
      <c r="X362" s="258"/>
      <c r="Y362" s="259"/>
      <c r="Z362" s="79"/>
      <c r="AC362" s="112" t="b">
        <f t="shared" si="14"/>
        <v>0</v>
      </c>
    </row>
    <row r="363" spans="1:29" ht="20.100000000000001" customHeight="1" x14ac:dyDescent="0.15">
      <c r="B363" s="79"/>
      <c r="E363" s="300"/>
      <c r="F363" s="291"/>
      <c r="G363" s="292"/>
      <c r="H363" s="292"/>
      <c r="I363" s="293"/>
      <c r="J363" s="288"/>
      <c r="K363" s="261" t="s">
        <v>239</v>
      </c>
      <c r="L363" s="261"/>
      <c r="M363" s="261"/>
      <c r="N363" s="261"/>
      <c r="O363" s="2"/>
      <c r="P363" s="126"/>
      <c r="Q363" s="119"/>
      <c r="R363" s="119"/>
      <c r="S363" s="119"/>
      <c r="T363" s="3"/>
      <c r="U363" s="256"/>
      <c r="V363" s="257"/>
      <c r="W363" s="256"/>
      <c r="X363" s="258"/>
      <c r="Y363" s="259"/>
      <c r="Z363" s="79"/>
      <c r="AC363" s="112" t="b">
        <f t="shared" si="14"/>
        <v>0</v>
      </c>
    </row>
    <row r="364" spans="1:29" ht="20.100000000000001" customHeight="1" x14ac:dyDescent="0.15">
      <c r="B364" s="79"/>
      <c r="E364" s="300"/>
      <c r="F364" s="291"/>
      <c r="G364" s="292"/>
      <c r="H364" s="292"/>
      <c r="I364" s="293"/>
      <c r="J364" s="288"/>
      <c r="K364" s="261" t="s">
        <v>240</v>
      </c>
      <c r="L364" s="261"/>
      <c r="M364" s="261"/>
      <c r="N364" s="261"/>
      <c r="O364" s="2"/>
      <c r="P364" s="126"/>
      <c r="Q364" s="119"/>
      <c r="R364" s="119"/>
      <c r="S364" s="119"/>
      <c r="T364" s="3"/>
      <c r="U364" s="256"/>
      <c r="V364" s="257"/>
      <c r="W364" s="256"/>
      <c r="X364" s="258"/>
      <c r="Y364" s="259"/>
      <c r="Z364" s="79"/>
      <c r="AC364" s="112" t="b">
        <f t="shared" si="14"/>
        <v>0</v>
      </c>
    </row>
    <row r="365" spans="1:29" ht="20.100000000000001" customHeight="1" x14ac:dyDescent="0.15">
      <c r="B365" s="79"/>
      <c r="E365" s="300"/>
      <c r="F365" s="291"/>
      <c r="G365" s="292"/>
      <c r="H365" s="292"/>
      <c r="I365" s="293"/>
      <c r="J365" s="288"/>
      <c r="K365" s="261" t="s">
        <v>241</v>
      </c>
      <c r="L365" s="261"/>
      <c r="M365" s="261"/>
      <c r="N365" s="261"/>
      <c r="O365" s="2"/>
      <c r="P365" s="126"/>
      <c r="Q365" s="119"/>
      <c r="R365" s="119"/>
      <c r="S365" s="119"/>
      <c r="T365" s="3"/>
      <c r="U365" s="256"/>
      <c r="V365" s="257"/>
      <c r="W365" s="256"/>
      <c r="X365" s="258"/>
      <c r="Y365" s="259"/>
      <c r="Z365" s="79"/>
      <c r="AC365" s="112" t="b">
        <f t="shared" si="14"/>
        <v>0</v>
      </c>
    </row>
    <row r="366" spans="1:29" ht="20.100000000000001" customHeight="1" x14ac:dyDescent="0.15">
      <c r="B366" s="79"/>
      <c r="E366" s="300"/>
      <c r="F366" s="291"/>
      <c r="G366" s="292"/>
      <c r="H366" s="292"/>
      <c r="I366" s="293"/>
      <c r="J366" s="289"/>
      <c r="K366" s="261" t="s">
        <v>242</v>
      </c>
      <c r="L366" s="261"/>
      <c r="M366" s="261"/>
      <c r="N366" s="261"/>
      <c r="O366" s="2"/>
      <c r="P366" s="126"/>
      <c r="Q366" s="119"/>
      <c r="R366" s="119"/>
      <c r="S366" s="119"/>
      <c r="T366" s="3"/>
      <c r="U366" s="256"/>
      <c r="V366" s="257"/>
      <c r="W366" s="256"/>
      <c r="X366" s="258"/>
      <c r="Y366" s="259"/>
      <c r="Z366" s="79"/>
      <c r="AC366" s="112" t="b">
        <f t="shared" si="14"/>
        <v>0</v>
      </c>
    </row>
    <row r="367" spans="1:29" ht="20.100000000000001" customHeight="1" x14ac:dyDescent="0.15">
      <c r="A367" s="112">
        <f>IFERROR(IF(NOT(OR(AND(TRIM($J367)&lt;&gt;"", $AB367 &gt;0),AND(TRIM($J367)="", $AB367 =0))),1001,0),3)</f>
        <v>0</v>
      </c>
      <c r="B367" s="79"/>
      <c r="E367" s="300">
        <v>2220</v>
      </c>
      <c r="F367" s="291" t="s">
        <v>243</v>
      </c>
      <c r="G367" s="292"/>
      <c r="H367" s="292"/>
      <c r="I367" s="293"/>
      <c r="J367" s="290"/>
      <c r="K367" s="261" t="s">
        <v>244</v>
      </c>
      <c r="L367" s="261"/>
      <c r="M367" s="261"/>
      <c r="N367" s="261"/>
      <c r="O367" s="2"/>
      <c r="P367" s="126"/>
      <c r="Q367" s="119"/>
      <c r="R367" s="119"/>
      <c r="S367" s="119"/>
      <c r="T367" s="3"/>
      <c r="U367" s="256"/>
      <c r="V367" s="257"/>
      <c r="W367" s="256"/>
      <c r="X367" s="258"/>
      <c r="Y367" s="259"/>
      <c r="Z367" s="79"/>
      <c r="AB367" s="120">
        <f>COUNTIF($O367:$O370,"○")</f>
        <v>0</v>
      </c>
      <c r="AC367" s="121" t="b">
        <f>A367&lt;&gt;0</f>
        <v>0</v>
      </c>
    </row>
    <row r="368" spans="1:29" ht="20.100000000000001" customHeight="1" x14ac:dyDescent="0.15">
      <c r="B368" s="79"/>
      <c r="E368" s="300"/>
      <c r="F368" s="291"/>
      <c r="G368" s="292"/>
      <c r="H368" s="292"/>
      <c r="I368" s="293"/>
      <c r="J368" s="288"/>
      <c r="K368" s="261" t="s">
        <v>245</v>
      </c>
      <c r="L368" s="261"/>
      <c r="M368" s="261"/>
      <c r="N368" s="261"/>
      <c r="O368" s="2"/>
      <c r="P368" s="126"/>
      <c r="Q368" s="119"/>
      <c r="R368" s="119"/>
      <c r="S368" s="119"/>
      <c r="T368" s="3"/>
      <c r="U368" s="256"/>
      <c r="V368" s="257"/>
      <c r="W368" s="256"/>
      <c r="X368" s="258"/>
      <c r="Y368" s="259"/>
      <c r="Z368" s="79"/>
      <c r="AC368" s="112" t="b">
        <f>AC367</f>
        <v>0</v>
      </c>
    </row>
    <row r="369" spans="1:29" ht="20.100000000000001" customHeight="1" x14ac:dyDescent="0.15">
      <c r="B369" s="79"/>
      <c r="E369" s="300"/>
      <c r="F369" s="291"/>
      <c r="G369" s="292"/>
      <c r="H369" s="292"/>
      <c r="I369" s="293"/>
      <c r="J369" s="288"/>
      <c r="K369" s="261" t="s">
        <v>246</v>
      </c>
      <c r="L369" s="261"/>
      <c r="M369" s="261"/>
      <c r="N369" s="261"/>
      <c r="O369" s="2"/>
      <c r="P369" s="126"/>
      <c r="Q369" s="119"/>
      <c r="R369" s="119"/>
      <c r="S369" s="119"/>
      <c r="T369" s="3"/>
      <c r="U369" s="256"/>
      <c r="V369" s="257"/>
      <c r="W369" s="256"/>
      <c r="X369" s="258"/>
      <c r="Y369" s="259"/>
      <c r="Z369" s="79"/>
      <c r="AC369" s="112" t="b">
        <f t="shared" ref="AC369:AC374" si="15">AC368</f>
        <v>0</v>
      </c>
    </row>
    <row r="370" spans="1:29" ht="20.100000000000001" customHeight="1" x14ac:dyDescent="0.15">
      <c r="B370" s="79"/>
      <c r="E370" s="300"/>
      <c r="F370" s="291"/>
      <c r="G370" s="292"/>
      <c r="H370" s="292"/>
      <c r="I370" s="293"/>
      <c r="J370" s="289"/>
      <c r="K370" s="261" t="s">
        <v>247</v>
      </c>
      <c r="L370" s="261"/>
      <c r="M370" s="261"/>
      <c r="N370" s="261"/>
      <c r="O370" s="2"/>
      <c r="P370" s="126"/>
      <c r="Q370" s="119"/>
      <c r="R370" s="119"/>
      <c r="S370" s="119"/>
      <c r="T370" s="3"/>
      <c r="U370" s="256"/>
      <c r="V370" s="257"/>
      <c r="W370" s="256"/>
      <c r="X370" s="258"/>
      <c r="Y370" s="259"/>
      <c r="Z370" s="79"/>
      <c r="AC370" s="112" t="b">
        <f t="shared" si="15"/>
        <v>0</v>
      </c>
    </row>
    <row r="371" spans="1:29" ht="20.100000000000001" customHeight="1" x14ac:dyDescent="0.15">
      <c r="A371" s="112">
        <f>IFERROR(IF(NOT(OR(AND(TRIM($J371)&lt;&gt;"", $AB371 &gt;0),AND(TRIM($J371)="", $AB371 =0))),1001,0),3)</f>
        <v>0</v>
      </c>
      <c r="B371" s="79"/>
      <c r="E371" s="300">
        <v>2230</v>
      </c>
      <c r="F371" s="291" t="s">
        <v>248</v>
      </c>
      <c r="G371" s="292"/>
      <c r="H371" s="292"/>
      <c r="I371" s="293"/>
      <c r="J371" s="290"/>
      <c r="K371" s="261" t="s">
        <v>249</v>
      </c>
      <c r="L371" s="261"/>
      <c r="M371" s="261"/>
      <c r="N371" s="261"/>
      <c r="O371" s="2"/>
      <c r="P371" s="126"/>
      <c r="Q371" s="119"/>
      <c r="R371" s="119"/>
      <c r="S371" s="119"/>
      <c r="T371" s="3"/>
      <c r="U371" s="256"/>
      <c r="V371" s="257"/>
      <c r="W371" s="256"/>
      <c r="X371" s="258"/>
      <c r="Y371" s="259"/>
      <c r="Z371" s="79"/>
      <c r="AB371" s="120">
        <f>COUNTIF($O371:$O374,"○")</f>
        <v>0</v>
      </c>
      <c r="AC371" s="121" t="b">
        <f>A371&lt;&gt;0</f>
        <v>0</v>
      </c>
    </row>
    <row r="372" spans="1:29" ht="20.100000000000001" customHeight="1" x14ac:dyDescent="0.15">
      <c r="B372" s="79"/>
      <c r="E372" s="300"/>
      <c r="F372" s="291"/>
      <c r="G372" s="292"/>
      <c r="H372" s="292"/>
      <c r="I372" s="293"/>
      <c r="J372" s="288"/>
      <c r="K372" s="261" t="s">
        <v>250</v>
      </c>
      <c r="L372" s="261"/>
      <c r="M372" s="261"/>
      <c r="N372" s="261"/>
      <c r="O372" s="2"/>
      <c r="P372" s="126"/>
      <c r="Q372" s="119"/>
      <c r="R372" s="119"/>
      <c r="S372" s="119"/>
      <c r="T372" s="3"/>
      <c r="U372" s="256"/>
      <c r="V372" s="257"/>
      <c r="W372" s="256"/>
      <c r="X372" s="258"/>
      <c r="Y372" s="259"/>
      <c r="Z372" s="79"/>
      <c r="AC372" s="112" t="b">
        <f>AC371</f>
        <v>0</v>
      </c>
    </row>
    <row r="373" spans="1:29" ht="20.100000000000001" customHeight="1" x14ac:dyDescent="0.15">
      <c r="B373" s="79"/>
      <c r="E373" s="300"/>
      <c r="F373" s="291"/>
      <c r="G373" s="292"/>
      <c r="H373" s="292"/>
      <c r="I373" s="293"/>
      <c r="J373" s="288"/>
      <c r="K373" s="261" t="s">
        <v>251</v>
      </c>
      <c r="L373" s="261"/>
      <c r="M373" s="261"/>
      <c r="N373" s="261"/>
      <c r="O373" s="2"/>
      <c r="P373" s="126"/>
      <c r="Q373" s="119"/>
      <c r="R373" s="119"/>
      <c r="S373" s="119"/>
      <c r="T373" s="3"/>
      <c r="U373" s="256"/>
      <c r="V373" s="257"/>
      <c r="W373" s="256"/>
      <c r="X373" s="258"/>
      <c r="Y373" s="259"/>
      <c r="Z373" s="79"/>
      <c r="AC373" s="112" t="b">
        <f t="shared" si="15"/>
        <v>0</v>
      </c>
    </row>
    <row r="374" spans="1:29" ht="20.100000000000001" customHeight="1" x14ac:dyDescent="0.15">
      <c r="B374" s="79"/>
      <c r="E374" s="300"/>
      <c r="F374" s="291"/>
      <c r="G374" s="292"/>
      <c r="H374" s="292"/>
      <c r="I374" s="293"/>
      <c r="J374" s="289"/>
      <c r="K374" s="261" t="s">
        <v>252</v>
      </c>
      <c r="L374" s="261"/>
      <c r="M374" s="261"/>
      <c r="N374" s="261"/>
      <c r="O374" s="2"/>
      <c r="P374" s="126"/>
      <c r="Q374" s="119"/>
      <c r="R374" s="119"/>
      <c r="S374" s="119"/>
      <c r="T374" s="3"/>
      <c r="U374" s="256"/>
      <c r="V374" s="257"/>
      <c r="W374" s="256"/>
      <c r="X374" s="258"/>
      <c r="Y374" s="259"/>
      <c r="Z374" s="79"/>
      <c r="AC374" s="112" t="b">
        <f t="shared" si="15"/>
        <v>0</v>
      </c>
    </row>
    <row r="375" spans="1:29" ht="30" customHeight="1" x14ac:dyDescent="0.15">
      <c r="A375" s="112">
        <f>IFERROR(IF(NOT(OR(AND(TRIM($J375)&lt;&gt;"", $AB375 &gt;0),AND(TRIM($J375)="", $AB375 =0))),1001,0),3)</f>
        <v>0</v>
      </c>
      <c r="B375" s="79"/>
      <c r="E375" s="300">
        <v>2240</v>
      </c>
      <c r="F375" s="291" t="s">
        <v>253</v>
      </c>
      <c r="G375" s="292"/>
      <c r="H375" s="292"/>
      <c r="I375" s="293"/>
      <c r="J375" s="290"/>
      <c r="K375" s="260" t="s">
        <v>254</v>
      </c>
      <c r="L375" s="260"/>
      <c r="M375" s="260"/>
      <c r="N375" s="260"/>
      <c r="O375" s="2"/>
      <c r="P375" s="126"/>
      <c r="Q375" s="119"/>
      <c r="R375" s="119"/>
      <c r="S375" s="119"/>
      <c r="T375" s="3"/>
      <c r="U375" s="256"/>
      <c r="V375" s="257"/>
      <c r="W375" s="256"/>
      <c r="X375" s="258"/>
      <c r="Y375" s="259"/>
      <c r="Z375" s="79"/>
      <c r="AB375" s="120">
        <f>COUNTIF($O375:$O383,"○")</f>
        <v>0</v>
      </c>
      <c r="AC375" s="121" t="b">
        <f>A375&lt;&gt;0</f>
        <v>0</v>
      </c>
    </row>
    <row r="376" spans="1:29" ht="20.100000000000001" customHeight="1" x14ac:dyDescent="0.15">
      <c r="B376" s="79"/>
      <c r="E376" s="300"/>
      <c r="F376" s="291"/>
      <c r="G376" s="292"/>
      <c r="H376" s="292"/>
      <c r="I376" s="293"/>
      <c r="J376" s="288"/>
      <c r="K376" s="261" t="s">
        <v>255</v>
      </c>
      <c r="L376" s="261"/>
      <c r="M376" s="261"/>
      <c r="N376" s="261"/>
      <c r="O376" s="2"/>
      <c r="P376" s="126"/>
      <c r="Q376" s="119"/>
      <c r="R376" s="119"/>
      <c r="S376" s="119"/>
      <c r="T376" s="3"/>
      <c r="U376" s="256"/>
      <c r="V376" s="257"/>
      <c r="W376" s="256"/>
      <c r="X376" s="258"/>
      <c r="Y376" s="259"/>
      <c r="Z376" s="79"/>
      <c r="AC376" s="112" t="b">
        <f>AC375</f>
        <v>0</v>
      </c>
    </row>
    <row r="377" spans="1:29" ht="20.100000000000001" customHeight="1" x14ac:dyDescent="0.15">
      <c r="B377" s="79"/>
      <c r="E377" s="300"/>
      <c r="F377" s="291"/>
      <c r="G377" s="292"/>
      <c r="H377" s="292"/>
      <c r="I377" s="293"/>
      <c r="J377" s="288"/>
      <c r="K377" s="261" t="s">
        <v>256</v>
      </c>
      <c r="L377" s="261"/>
      <c r="M377" s="261"/>
      <c r="N377" s="261"/>
      <c r="O377" s="2"/>
      <c r="P377" s="126"/>
      <c r="Q377" s="119"/>
      <c r="R377" s="119"/>
      <c r="S377" s="119"/>
      <c r="T377" s="3"/>
      <c r="U377" s="256"/>
      <c r="V377" s="257"/>
      <c r="W377" s="256"/>
      <c r="X377" s="258"/>
      <c r="Y377" s="259"/>
      <c r="Z377" s="79"/>
      <c r="AC377" s="112" t="b">
        <f t="shared" ref="AC377:AC383" si="16">AC376</f>
        <v>0</v>
      </c>
    </row>
    <row r="378" spans="1:29" ht="20.100000000000001" customHeight="1" x14ac:dyDescent="0.15">
      <c r="B378" s="79"/>
      <c r="E378" s="300"/>
      <c r="F378" s="291"/>
      <c r="G378" s="292"/>
      <c r="H378" s="292"/>
      <c r="I378" s="293"/>
      <c r="J378" s="288"/>
      <c r="K378" s="261" t="s">
        <v>257</v>
      </c>
      <c r="L378" s="261"/>
      <c r="M378" s="261"/>
      <c r="N378" s="261"/>
      <c r="O378" s="2"/>
      <c r="P378" s="126"/>
      <c r="Q378" s="119"/>
      <c r="R378" s="119"/>
      <c r="S378" s="119"/>
      <c r="T378" s="3"/>
      <c r="U378" s="256"/>
      <c r="V378" s="257"/>
      <c r="W378" s="256"/>
      <c r="X378" s="258"/>
      <c r="Y378" s="259"/>
      <c r="Z378" s="79"/>
      <c r="AC378" s="112" t="b">
        <f t="shared" si="16"/>
        <v>0</v>
      </c>
    </row>
    <row r="379" spans="1:29" ht="20.100000000000001" customHeight="1" x14ac:dyDescent="0.15">
      <c r="B379" s="79"/>
      <c r="E379" s="300"/>
      <c r="F379" s="291"/>
      <c r="G379" s="292"/>
      <c r="H379" s="292"/>
      <c r="I379" s="293"/>
      <c r="J379" s="288"/>
      <c r="K379" s="261" t="s">
        <v>258</v>
      </c>
      <c r="L379" s="261"/>
      <c r="M379" s="261"/>
      <c r="N379" s="261"/>
      <c r="O379" s="2"/>
      <c r="P379" s="126"/>
      <c r="Q379" s="119"/>
      <c r="R379" s="119"/>
      <c r="S379" s="119"/>
      <c r="T379" s="3"/>
      <c r="U379" s="256"/>
      <c r="V379" s="257"/>
      <c r="W379" s="256"/>
      <c r="X379" s="258"/>
      <c r="Y379" s="259"/>
      <c r="Z379" s="79"/>
      <c r="AC379" s="112" t="b">
        <f t="shared" si="16"/>
        <v>0</v>
      </c>
    </row>
    <row r="380" spans="1:29" ht="20.100000000000001" customHeight="1" x14ac:dyDescent="0.15">
      <c r="B380" s="79"/>
      <c r="E380" s="300"/>
      <c r="F380" s="291"/>
      <c r="G380" s="292"/>
      <c r="H380" s="292"/>
      <c r="I380" s="293"/>
      <c r="J380" s="288"/>
      <c r="K380" s="261" t="s">
        <v>259</v>
      </c>
      <c r="L380" s="261"/>
      <c r="M380" s="261"/>
      <c r="N380" s="261"/>
      <c r="O380" s="2"/>
      <c r="P380" s="126"/>
      <c r="Q380" s="119"/>
      <c r="R380" s="119"/>
      <c r="S380" s="119"/>
      <c r="T380" s="3"/>
      <c r="U380" s="256"/>
      <c r="V380" s="257"/>
      <c r="W380" s="256"/>
      <c r="X380" s="258"/>
      <c r="Y380" s="259"/>
      <c r="Z380" s="79"/>
      <c r="AC380" s="112" t="b">
        <f t="shared" si="16"/>
        <v>0</v>
      </c>
    </row>
    <row r="381" spans="1:29" ht="20.100000000000001" customHeight="1" x14ac:dyDescent="0.15">
      <c r="B381" s="79"/>
      <c r="E381" s="300"/>
      <c r="F381" s="291"/>
      <c r="G381" s="292"/>
      <c r="H381" s="292"/>
      <c r="I381" s="293"/>
      <c r="J381" s="288"/>
      <c r="K381" s="261" t="s">
        <v>260</v>
      </c>
      <c r="L381" s="261"/>
      <c r="M381" s="261"/>
      <c r="N381" s="261"/>
      <c r="O381" s="2"/>
      <c r="P381" s="126"/>
      <c r="Q381" s="119"/>
      <c r="R381" s="119"/>
      <c r="S381" s="119"/>
      <c r="T381" s="3"/>
      <c r="U381" s="256"/>
      <c r="V381" s="257"/>
      <c r="W381" s="256"/>
      <c r="X381" s="258"/>
      <c r="Y381" s="259"/>
      <c r="Z381" s="79"/>
      <c r="AC381" s="112" t="b">
        <f t="shared" si="16"/>
        <v>0</v>
      </c>
    </row>
    <row r="382" spans="1:29" ht="20.100000000000001" customHeight="1" x14ac:dyDescent="0.15">
      <c r="B382" s="79"/>
      <c r="E382" s="300"/>
      <c r="F382" s="291"/>
      <c r="G382" s="292"/>
      <c r="H382" s="292"/>
      <c r="I382" s="293"/>
      <c r="J382" s="288"/>
      <c r="K382" s="261" t="s">
        <v>261</v>
      </c>
      <c r="L382" s="261"/>
      <c r="M382" s="261"/>
      <c r="N382" s="261"/>
      <c r="O382" s="2"/>
      <c r="P382" s="126"/>
      <c r="Q382" s="119"/>
      <c r="R382" s="119"/>
      <c r="S382" s="119"/>
      <c r="T382" s="3"/>
      <c r="U382" s="256"/>
      <c r="V382" s="257"/>
      <c r="W382" s="256"/>
      <c r="X382" s="258"/>
      <c r="Y382" s="259"/>
      <c r="Z382" s="79"/>
      <c r="AC382" s="112" t="b">
        <f t="shared" si="16"/>
        <v>0</v>
      </c>
    </row>
    <row r="383" spans="1:29" ht="20.100000000000001" customHeight="1" x14ac:dyDescent="0.15">
      <c r="B383" s="79"/>
      <c r="E383" s="300"/>
      <c r="F383" s="291"/>
      <c r="G383" s="292"/>
      <c r="H383" s="292"/>
      <c r="I383" s="293"/>
      <c r="J383" s="289"/>
      <c r="K383" s="261" t="s">
        <v>262</v>
      </c>
      <c r="L383" s="261"/>
      <c r="M383" s="261"/>
      <c r="N383" s="261"/>
      <c r="O383" s="2"/>
      <c r="P383" s="126"/>
      <c r="Q383" s="119"/>
      <c r="R383" s="119"/>
      <c r="S383" s="119"/>
      <c r="T383" s="3"/>
      <c r="U383" s="256"/>
      <c r="V383" s="257"/>
      <c r="W383" s="256"/>
      <c r="X383" s="258"/>
      <c r="Y383" s="259"/>
      <c r="Z383" s="79"/>
      <c r="AC383" s="112" t="b">
        <f t="shared" si="16"/>
        <v>0</v>
      </c>
    </row>
    <row r="384" spans="1:29" ht="20.100000000000001" customHeight="1" x14ac:dyDescent="0.15">
      <c r="A384" s="112">
        <f>IFERROR(IF(NOT(OR(AND(TRIM($J384)&lt;&gt;"", $AB384 &gt;0),AND(TRIM($J384)="", $AB384 =0))),1001,0),3)</f>
        <v>0</v>
      </c>
      <c r="B384" s="79"/>
      <c r="E384" s="300">
        <v>2250</v>
      </c>
      <c r="F384" s="291" t="s">
        <v>263</v>
      </c>
      <c r="G384" s="292"/>
      <c r="H384" s="292"/>
      <c r="I384" s="293"/>
      <c r="J384" s="290"/>
      <c r="K384" s="261" t="s">
        <v>264</v>
      </c>
      <c r="L384" s="261"/>
      <c r="M384" s="261"/>
      <c r="N384" s="261"/>
      <c r="O384" s="2"/>
      <c r="P384" s="126"/>
      <c r="Q384" s="119"/>
      <c r="R384" s="119"/>
      <c r="S384" s="119"/>
      <c r="T384" s="3"/>
      <c r="U384" s="256"/>
      <c r="V384" s="257"/>
      <c r="W384" s="256"/>
      <c r="X384" s="258"/>
      <c r="Y384" s="259"/>
      <c r="Z384" s="79"/>
      <c r="AB384" s="120">
        <f>COUNTIF($O384:$O389,"○")</f>
        <v>0</v>
      </c>
      <c r="AC384" s="121" t="b">
        <f>A384&lt;&gt;0</f>
        <v>0</v>
      </c>
    </row>
    <row r="385" spans="1:29" ht="20.100000000000001" customHeight="1" x14ac:dyDescent="0.15">
      <c r="B385" s="79"/>
      <c r="E385" s="300"/>
      <c r="F385" s="291"/>
      <c r="G385" s="292"/>
      <c r="H385" s="292"/>
      <c r="I385" s="293"/>
      <c r="J385" s="288"/>
      <c r="K385" s="261" t="s">
        <v>265</v>
      </c>
      <c r="L385" s="261"/>
      <c r="M385" s="261"/>
      <c r="N385" s="261"/>
      <c r="O385" s="2"/>
      <c r="P385" s="126"/>
      <c r="Q385" s="119"/>
      <c r="R385" s="119"/>
      <c r="S385" s="119"/>
      <c r="T385" s="3"/>
      <c r="U385" s="256"/>
      <c r="V385" s="257"/>
      <c r="W385" s="256"/>
      <c r="X385" s="258"/>
      <c r="Y385" s="259"/>
      <c r="Z385" s="79"/>
      <c r="AC385" s="112" t="b">
        <f>AC384</f>
        <v>0</v>
      </c>
    </row>
    <row r="386" spans="1:29" ht="20.100000000000001" customHeight="1" x14ac:dyDescent="0.15">
      <c r="B386" s="79"/>
      <c r="E386" s="300"/>
      <c r="F386" s="291"/>
      <c r="G386" s="292"/>
      <c r="H386" s="292"/>
      <c r="I386" s="293"/>
      <c r="J386" s="288"/>
      <c r="K386" s="261" t="s">
        <v>266</v>
      </c>
      <c r="L386" s="261"/>
      <c r="M386" s="261"/>
      <c r="N386" s="261"/>
      <c r="O386" s="2"/>
      <c r="P386" s="126"/>
      <c r="Q386" s="119"/>
      <c r="R386" s="119"/>
      <c r="S386" s="119"/>
      <c r="T386" s="3"/>
      <c r="U386" s="256"/>
      <c r="V386" s="257"/>
      <c r="W386" s="256"/>
      <c r="X386" s="258"/>
      <c r="Y386" s="259"/>
      <c r="Z386" s="79"/>
      <c r="AC386" s="112" t="b">
        <f t="shared" ref="AC386:AC389" si="17">AC385</f>
        <v>0</v>
      </c>
    </row>
    <row r="387" spans="1:29" ht="20.100000000000001" customHeight="1" x14ac:dyDescent="0.15">
      <c r="B387" s="79"/>
      <c r="E387" s="300"/>
      <c r="F387" s="291"/>
      <c r="G387" s="292"/>
      <c r="H387" s="292"/>
      <c r="I387" s="293"/>
      <c r="J387" s="288"/>
      <c r="K387" s="261" t="s">
        <v>267</v>
      </c>
      <c r="L387" s="261"/>
      <c r="M387" s="261"/>
      <c r="N387" s="261"/>
      <c r="O387" s="2"/>
      <c r="P387" s="126"/>
      <c r="Q387" s="119"/>
      <c r="R387" s="119"/>
      <c r="S387" s="119"/>
      <c r="T387" s="3"/>
      <c r="U387" s="256"/>
      <c r="V387" s="257"/>
      <c r="W387" s="256"/>
      <c r="X387" s="258"/>
      <c r="Y387" s="259"/>
      <c r="Z387" s="79"/>
      <c r="AC387" s="112" t="b">
        <f t="shared" si="17"/>
        <v>0</v>
      </c>
    </row>
    <row r="388" spans="1:29" ht="20.100000000000001" customHeight="1" x14ac:dyDescent="0.15">
      <c r="B388" s="79"/>
      <c r="E388" s="300"/>
      <c r="F388" s="291"/>
      <c r="G388" s="292"/>
      <c r="H388" s="292"/>
      <c r="I388" s="293"/>
      <c r="J388" s="288"/>
      <c r="K388" s="261" t="s">
        <v>268</v>
      </c>
      <c r="L388" s="261"/>
      <c r="M388" s="261"/>
      <c r="N388" s="261"/>
      <c r="O388" s="2"/>
      <c r="P388" s="126"/>
      <c r="Q388" s="119"/>
      <c r="R388" s="119"/>
      <c r="S388" s="119"/>
      <c r="T388" s="3"/>
      <c r="U388" s="256"/>
      <c r="V388" s="257"/>
      <c r="W388" s="256"/>
      <c r="X388" s="258"/>
      <c r="Y388" s="259"/>
      <c r="Z388" s="79"/>
      <c r="AC388" s="112" t="b">
        <f t="shared" si="17"/>
        <v>0</v>
      </c>
    </row>
    <row r="389" spans="1:29" ht="20.100000000000001" customHeight="1" x14ac:dyDescent="0.15">
      <c r="B389" s="79"/>
      <c r="E389" s="300"/>
      <c r="F389" s="291"/>
      <c r="G389" s="292"/>
      <c r="H389" s="292"/>
      <c r="I389" s="293"/>
      <c r="J389" s="289"/>
      <c r="K389" s="261" t="s">
        <v>269</v>
      </c>
      <c r="L389" s="261"/>
      <c r="M389" s="261"/>
      <c r="N389" s="261"/>
      <c r="O389" s="2"/>
      <c r="P389" s="126"/>
      <c r="Q389" s="119"/>
      <c r="R389" s="119"/>
      <c r="S389" s="119"/>
      <c r="T389" s="3"/>
      <c r="U389" s="256"/>
      <c r="V389" s="257"/>
      <c r="W389" s="256"/>
      <c r="X389" s="258"/>
      <c r="Y389" s="259"/>
      <c r="Z389" s="79"/>
      <c r="AC389" s="112" t="b">
        <f t="shared" si="17"/>
        <v>0</v>
      </c>
    </row>
    <row r="390" spans="1:29" ht="20.100000000000001" customHeight="1" x14ac:dyDescent="0.15">
      <c r="A390" s="112">
        <f>IFERROR(IF(NOT(OR(AND(TRIM($J390)&lt;&gt;"", $AB390 &gt;0),AND(TRIM($J390)="", $AB390 =0))),1001,0),3)</f>
        <v>0</v>
      </c>
      <c r="B390" s="79"/>
      <c r="E390" s="300">
        <v>2260</v>
      </c>
      <c r="F390" s="291" t="s">
        <v>270</v>
      </c>
      <c r="G390" s="292"/>
      <c r="H390" s="292"/>
      <c r="I390" s="293"/>
      <c r="J390" s="290"/>
      <c r="K390" s="261" t="s">
        <v>271</v>
      </c>
      <c r="L390" s="261"/>
      <c r="M390" s="261"/>
      <c r="N390" s="261"/>
      <c r="O390" s="2"/>
      <c r="P390" s="126"/>
      <c r="Q390" s="119"/>
      <c r="R390" s="119"/>
      <c r="S390" s="119"/>
      <c r="T390" s="3"/>
      <c r="U390" s="256"/>
      <c r="V390" s="257"/>
      <c r="W390" s="256"/>
      <c r="X390" s="258"/>
      <c r="Y390" s="259"/>
      <c r="Z390" s="79"/>
      <c r="AB390" s="120">
        <f>COUNTIF($O390:$O397,"○")</f>
        <v>0</v>
      </c>
      <c r="AC390" s="121" t="b">
        <f>A390&lt;&gt;0</f>
        <v>0</v>
      </c>
    </row>
    <row r="391" spans="1:29" ht="20.100000000000001" customHeight="1" x14ac:dyDescent="0.15">
      <c r="B391" s="79"/>
      <c r="E391" s="300"/>
      <c r="F391" s="291"/>
      <c r="G391" s="292"/>
      <c r="H391" s="292"/>
      <c r="I391" s="293"/>
      <c r="J391" s="288"/>
      <c r="K391" s="261" t="s">
        <v>272</v>
      </c>
      <c r="L391" s="261"/>
      <c r="M391" s="261"/>
      <c r="N391" s="261"/>
      <c r="O391" s="2"/>
      <c r="P391" s="126"/>
      <c r="Q391" s="119"/>
      <c r="R391" s="119"/>
      <c r="S391" s="119"/>
      <c r="T391" s="3"/>
      <c r="U391" s="256"/>
      <c r="V391" s="257"/>
      <c r="W391" s="256"/>
      <c r="X391" s="258"/>
      <c r="Y391" s="259"/>
      <c r="Z391" s="79"/>
      <c r="AC391" s="112" t="b">
        <f>AC390</f>
        <v>0</v>
      </c>
    </row>
    <row r="392" spans="1:29" ht="20.100000000000001" customHeight="1" x14ac:dyDescent="0.15">
      <c r="B392" s="79"/>
      <c r="E392" s="300"/>
      <c r="F392" s="291"/>
      <c r="G392" s="292"/>
      <c r="H392" s="292"/>
      <c r="I392" s="293"/>
      <c r="J392" s="288"/>
      <c r="K392" s="261" t="s">
        <v>273</v>
      </c>
      <c r="L392" s="261"/>
      <c r="M392" s="261"/>
      <c r="N392" s="261"/>
      <c r="O392" s="2"/>
      <c r="P392" s="126"/>
      <c r="Q392" s="119"/>
      <c r="R392" s="119"/>
      <c r="S392" s="119"/>
      <c r="T392" s="3"/>
      <c r="U392" s="256"/>
      <c r="V392" s="257"/>
      <c r="W392" s="256"/>
      <c r="X392" s="258"/>
      <c r="Y392" s="259"/>
      <c r="Z392" s="79"/>
      <c r="AC392" s="112" t="b">
        <f t="shared" ref="AC392:AC397" si="18">AC391</f>
        <v>0</v>
      </c>
    </row>
    <row r="393" spans="1:29" ht="20.100000000000001" customHeight="1" x14ac:dyDescent="0.15">
      <c r="B393" s="79"/>
      <c r="E393" s="300"/>
      <c r="F393" s="291"/>
      <c r="G393" s="292"/>
      <c r="H393" s="292"/>
      <c r="I393" s="293"/>
      <c r="J393" s="288"/>
      <c r="K393" s="261" t="s">
        <v>274</v>
      </c>
      <c r="L393" s="261"/>
      <c r="M393" s="261"/>
      <c r="N393" s="261"/>
      <c r="O393" s="2"/>
      <c r="P393" s="126"/>
      <c r="Q393" s="119"/>
      <c r="R393" s="119"/>
      <c r="S393" s="119"/>
      <c r="T393" s="3"/>
      <c r="U393" s="256"/>
      <c r="V393" s="257"/>
      <c r="W393" s="256"/>
      <c r="X393" s="258"/>
      <c r="Y393" s="259"/>
      <c r="Z393" s="79"/>
      <c r="AC393" s="112" t="b">
        <f t="shared" si="18"/>
        <v>0</v>
      </c>
    </row>
    <row r="394" spans="1:29" ht="20.100000000000001" customHeight="1" x14ac:dyDescent="0.15">
      <c r="B394" s="79"/>
      <c r="E394" s="300"/>
      <c r="F394" s="291"/>
      <c r="G394" s="292"/>
      <c r="H394" s="292"/>
      <c r="I394" s="293"/>
      <c r="J394" s="288"/>
      <c r="K394" s="261" t="s">
        <v>275</v>
      </c>
      <c r="L394" s="261"/>
      <c r="M394" s="261"/>
      <c r="N394" s="261"/>
      <c r="O394" s="2"/>
      <c r="P394" s="126"/>
      <c r="Q394" s="119"/>
      <c r="R394" s="119"/>
      <c r="S394" s="119"/>
      <c r="T394" s="3"/>
      <c r="U394" s="256"/>
      <c r="V394" s="257"/>
      <c r="W394" s="256"/>
      <c r="X394" s="258"/>
      <c r="Y394" s="259"/>
      <c r="Z394" s="79"/>
      <c r="AC394" s="112" t="b">
        <f t="shared" si="18"/>
        <v>0</v>
      </c>
    </row>
    <row r="395" spans="1:29" ht="20.100000000000001" customHeight="1" x14ac:dyDescent="0.15">
      <c r="B395" s="79"/>
      <c r="E395" s="300"/>
      <c r="F395" s="291"/>
      <c r="G395" s="292"/>
      <c r="H395" s="292"/>
      <c r="I395" s="293"/>
      <c r="J395" s="288"/>
      <c r="K395" s="261" t="s">
        <v>276</v>
      </c>
      <c r="L395" s="261"/>
      <c r="M395" s="261"/>
      <c r="N395" s="261"/>
      <c r="O395" s="2"/>
      <c r="P395" s="126"/>
      <c r="Q395" s="119"/>
      <c r="R395" s="119"/>
      <c r="S395" s="119"/>
      <c r="T395" s="3"/>
      <c r="U395" s="256"/>
      <c r="V395" s="257"/>
      <c r="W395" s="256"/>
      <c r="X395" s="258"/>
      <c r="Y395" s="259"/>
      <c r="Z395" s="79"/>
      <c r="AC395" s="112" t="b">
        <f t="shared" si="18"/>
        <v>0</v>
      </c>
    </row>
    <row r="396" spans="1:29" ht="20.100000000000001" customHeight="1" x14ac:dyDescent="0.15">
      <c r="B396" s="79"/>
      <c r="E396" s="300"/>
      <c r="F396" s="291"/>
      <c r="G396" s="292"/>
      <c r="H396" s="292"/>
      <c r="I396" s="293"/>
      <c r="J396" s="288"/>
      <c r="K396" s="261" t="s">
        <v>277</v>
      </c>
      <c r="L396" s="261"/>
      <c r="M396" s="261"/>
      <c r="N396" s="261"/>
      <c r="O396" s="2"/>
      <c r="P396" s="126"/>
      <c r="Q396" s="119"/>
      <c r="R396" s="119"/>
      <c r="S396" s="119"/>
      <c r="T396" s="3"/>
      <c r="U396" s="256"/>
      <c r="V396" s="257"/>
      <c r="W396" s="256"/>
      <c r="X396" s="258"/>
      <c r="Y396" s="259"/>
      <c r="Z396" s="79"/>
      <c r="AC396" s="112" t="b">
        <f t="shared" si="18"/>
        <v>0</v>
      </c>
    </row>
    <row r="397" spans="1:29" ht="20.100000000000001" customHeight="1" x14ac:dyDescent="0.15">
      <c r="B397" s="79"/>
      <c r="E397" s="300"/>
      <c r="F397" s="291"/>
      <c r="G397" s="292"/>
      <c r="H397" s="292"/>
      <c r="I397" s="293"/>
      <c r="J397" s="289"/>
      <c r="K397" s="261" t="s">
        <v>278</v>
      </c>
      <c r="L397" s="261"/>
      <c r="M397" s="261"/>
      <c r="N397" s="261"/>
      <c r="O397" s="2"/>
      <c r="P397" s="126"/>
      <c r="Q397" s="119"/>
      <c r="R397" s="119"/>
      <c r="S397" s="119"/>
      <c r="T397" s="3"/>
      <c r="U397" s="256"/>
      <c r="V397" s="257"/>
      <c r="W397" s="256"/>
      <c r="X397" s="258"/>
      <c r="Y397" s="259"/>
      <c r="Z397" s="79"/>
      <c r="AC397" s="112" t="b">
        <f t="shared" si="18"/>
        <v>0</v>
      </c>
    </row>
    <row r="398" spans="1:29" ht="20.100000000000001" customHeight="1" x14ac:dyDescent="0.15">
      <c r="A398" s="112">
        <f>IFERROR(IF(NOT(OR(AND(TRIM($J398)&lt;&gt;"", $AB398 &gt;0),AND(TRIM($J398)="", $AB398 =0))),1001,0),3)</f>
        <v>0</v>
      </c>
      <c r="B398" s="79"/>
      <c r="E398" s="300">
        <v>2270</v>
      </c>
      <c r="F398" s="291" t="s">
        <v>279</v>
      </c>
      <c r="G398" s="292"/>
      <c r="H398" s="292"/>
      <c r="I398" s="293"/>
      <c r="J398" s="290"/>
      <c r="K398" s="261" t="s">
        <v>280</v>
      </c>
      <c r="L398" s="261"/>
      <c r="M398" s="261"/>
      <c r="N398" s="261"/>
      <c r="O398" s="2"/>
      <c r="P398" s="126"/>
      <c r="Q398" s="119"/>
      <c r="R398" s="119"/>
      <c r="S398" s="119"/>
      <c r="T398" s="3"/>
      <c r="U398" s="256"/>
      <c r="V398" s="257"/>
      <c r="W398" s="256"/>
      <c r="X398" s="258"/>
      <c r="Y398" s="259"/>
      <c r="Z398" s="79"/>
      <c r="AB398" s="120">
        <f>COUNTIF($O398:$O404,"○")</f>
        <v>0</v>
      </c>
      <c r="AC398" s="121" t="b">
        <f>A398&lt;&gt;0</f>
        <v>0</v>
      </c>
    </row>
    <row r="399" spans="1:29" ht="20.100000000000001" customHeight="1" x14ac:dyDescent="0.15">
      <c r="B399" s="79"/>
      <c r="E399" s="300"/>
      <c r="F399" s="291"/>
      <c r="G399" s="292"/>
      <c r="H399" s="292"/>
      <c r="I399" s="293"/>
      <c r="J399" s="288"/>
      <c r="K399" s="261" t="s">
        <v>281</v>
      </c>
      <c r="L399" s="261"/>
      <c r="M399" s="261"/>
      <c r="N399" s="261"/>
      <c r="O399" s="2"/>
      <c r="P399" s="126"/>
      <c r="Q399" s="119"/>
      <c r="R399" s="119"/>
      <c r="S399" s="119"/>
      <c r="T399" s="3"/>
      <c r="U399" s="256"/>
      <c r="V399" s="257"/>
      <c r="W399" s="256"/>
      <c r="X399" s="258"/>
      <c r="Y399" s="259"/>
      <c r="Z399" s="79"/>
      <c r="AC399" s="112" t="b">
        <f>AC398</f>
        <v>0</v>
      </c>
    </row>
    <row r="400" spans="1:29" ht="20.100000000000001" customHeight="1" x14ac:dyDescent="0.15">
      <c r="B400" s="79"/>
      <c r="E400" s="300"/>
      <c r="F400" s="291"/>
      <c r="G400" s="292"/>
      <c r="H400" s="292"/>
      <c r="I400" s="293"/>
      <c r="J400" s="288"/>
      <c r="K400" s="261" t="s">
        <v>282</v>
      </c>
      <c r="L400" s="261"/>
      <c r="M400" s="261"/>
      <c r="N400" s="261"/>
      <c r="O400" s="2"/>
      <c r="P400" s="126"/>
      <c r="Q400" s="119"/>
      <c r="R400" s="119"/>
      <c r="S400" s="119"/>
      <c r="T400" s="3"/>
      <c r="U400" s="256"/>
      <c r="V400" s="257"/>
      <c r="W400" s="256"/>
      <c r="X400" s="258"/>
      <c r="Y400" s="259"/>
      <c r="Z400" s="79"/>
      <c r="AC400" s="112" t="b">
        <f t="shared" ref="AC400:AC404" si="19">AC399</f>
        <v>0</v>
      </c>
    </row>
    <row r="401" spans="1:29" ht="20.100000000000001" customHeight="1" x14ac:dyDescent="0.15">
      <c r="B401" s="79"/>
      <c r="E401" s="300"/>
      <c r="F401" s="291"/>
      <c r="G401" s="292"/>
      <c r="H401" s="292"/>
      <c r="I401" s="293"/>
      <c r="J401" s="288"/>
      <c r="K401" s="261" t="s">
        <v>283</v>
      </c>
      <c r="L401" s="261"/>
      <c r="M401" s="261"/>
      <c r="N401" s="261"/>
      <c r="O401" s="2"/>
      <c r="P401" s="126"/>
      <c r="Q401" s="119"/>
      <c r="R401" s="119"/>
      <c r="S401" s="119"/>
      <c r="T401" s="3"/>
      <c r="U401" s="256"/>
      <c r="V401" s="257"/>
      <c r="W401" s="256"/>
      <c r="X401" s="258"/>
      <c r="Y401" s="259"/>
      <c r="Z401" s="79"/>
      <c r="AC401" s="112" t="b">
        <f t="shared" si="19"/>
        <v>0</v>
      </c>
    </row>
    <row r="402" spans="1:29" ht="20.100000000000001" customHeight="1" x14ac:dyDescent="0.15">
      <c r="B402" s="79"/>
      <c r="E402" s="300"/>
      <c r="F402" s="291"/>
      <c r="G402" s="292"/>
      <c r="H402" s="292"/>
      <c r="I402" s="293"/>
      <c r="J402" s="288"/>
      <c r="K402" s="261" t="s">
        <v>284</v>
      </c>
      <c r="L402" s="261"/>
      <c r="M402" s="261"/>
      <c r="N402" s="261"/>
      <c r="O402" s="2"/>
      <c r="P402" s="126"/>
      <c r="Q402" s="119"/>
      <c r="R402" s="119"/>
      <c r="S402" s="119"/>
      <c r="T402" s="3"/>
      <c r="U402" s="256"/>
      <c r="V402" s="257"/>
      <c r="W402" s="256"/>
      <c r="X402" s="258"/>
      <c r="Y402" s="259"/>
      <c r="Z402" s="79"/>
      <c r="AC402" s="112" t="b">
        <f t="shared" si="19"/>
        <v>0</v>
      </c>
    </row>
    <row r="403" spans="1:29" ht="20.100000000000001" customHeight="1" x14ac:dyDescent="0.15">
      <c r="B403" s="79"/>
      <c r="E403" s="300"/>
      <c r="F403" s="291"/>
      <c r="G403" s="292"/>
      <c r="H403" s="292"/>
      <c r="I403" s="293"/>
      <c r="J403" s="288"/>
      <c r="K403" s="261" t="s">
        <v>285</v>
      </c>
      <c r="L403" s="261"/>
      <c r="M403" s="261"/>
      <c r="N403" s="261"/>
      <c r="O403" s="2"/>
      <c r="P403" s="126"/>
      <c r="Q403" s="119"/>
      <c r="R403" s="119"/>
      <c r="S403" s="119"/>
      <c r="T403" s="3"/>
      <c r="U403" s="256"/>
      <c r="V403" s="257"/>
      <c r="W403" s="256"/>
      <c r="X403" s="258"/>
      <c r="Y403" s="259"/>
      <c r="Z403" s="79"/>
      <c r="AC403" s="112" t="b">
        <f t="shared" si="19"/>
        <v>0</v>
      </c>
    </row>
    <row r="404" spans="1:29" ht="30" customHeight="1" x14ac:dyDescent="0.15">
      <c r="A404" s="112">
        <f>IFERROR(IF(AND($O404="○",TRIM($P404)=""),1001,0),3)</f>
        <v>0</v>
      </c>
      <c r="B404" s="79"/>
      <c r="E404" s="300"/>
      <c r="F404" s="291"/>
      <c r="G404" s="292"/>
      <c r="H404" s="292"/>
      <c r="I404" s="293"/>
      <c r="J404" s="289"/>
      <c r="K404" s="261" t="s">
        <v>433</v>
      </c>
      <c r="L404" s="261"/>
      <c r="M404" s="261"/>
      <c r="N404" s="261"/>
      <c r="O404" s="2"/>
      <c r="P404" s="342"/>
      <c r="Q404" s="343"/>
      <c r="R404" s="343"/>
      <c r="S404" s="344"/>
      <c r="T404" s="3"/>
      <c r="U404" s="256"/>
      <c r="V404" s="257"/>
      <c r="W404" s="256"/>
      <c r="X404" s="258"/>
      <c r="Y404" s="259"/>
      <c r="Z404" s="79"/>
      <c r="AC404" s="112" t="b">
        <f t="shared" si="19"/>
        <v>0</v>
      </c>
    </row>
    <row r="405" spans="1:29" ht="20.100000000000001" customHeight="1" x14ac:dyDescent="0.15">
      <c r="A405" s="112">
        <f>IFERROR(IF(NOT(OR(AND(TRIM($J405)&lt;&gt;"", $AB405 &gt;0),AND(TRIM($J405)="", $AB405 =0))),1001,0),3)</f>
        <v>0</v>
      </c>
      <c r="B405" s="79"/>
      <c r="E405" s="300">
        <v>2280</v>
      </c>
      <c r="F405" s="291" t="s">
        <v>286</v>
      </c>
      <c r="G405" s="292"/>
      <c r="H405" s="292"/>
      <c r="I405" s="293"/>
      <c r="J405" s="290"/>
      <c r="K405" s="261" t="s">
        <v>287</v>
      </c>
      <c r="L405" s="261"/>
      <c r="M405" s="261"/>
      <c r="N405" s="261"/>
      <c r="O405" s="2"/>
      <c r="P405" s="126"/>
      <c r="Q405" s="119"/>
      <c r="R405" s="119"/>
      <c r="S405" s="119"/>
      <c r="T405" s="3"/>
      <c r="U405" s="256"/>
      <c r="V405" s="257"/>
      <c r="W405" s="256"/>
      <c r="X405" s="258"/>
      <c r="Y405" s="259"/>
      <c r="Z405" s="79"/>
      <c r="AB405" s="120">
        <f>COUNTIF($O405:$O408,"○")</f>
        <v>0</v>
      </c>
      <c r="AC405" s="121" t="b">
        <f>A405&lt;&gt;0</f>
        <v>0</v>
      </c>
    </row>
    <row r="406" spans="1:29" ht="20.100000000000001" customHeight="1" x14ac:dyDescent="0.15">
      <c r="B406" s="79"/>
      <c r="E406" s="300"/>
      <c r="F406" s="291"/>
      <c r="G406" s="292"/>
      <c r="H406" s="292"/>
      <c r="I406" s="293"/>
      <c r="J406" s="288"/>
      <c r="K406" s="261" t="s">
        <v>288</v>
      </c>
      <c r="L406" s="261"/>
      <c r="M406" s="261"/>
      <c r="N406" s="261"/>
      <c r="O406" s="2"/>
      <c r="P406" s="126"/>
      <c r="Q406" s="119"/>
      <c r="R406" s="119"/>
      <c r="S406" s="119"/>
      <c r="T406" s="3"/>
      <c r="U406" s="256"/>
      <c r="V406" s="257"/>
      <c r="W406" s="256"/>
      <c r="X406" s="258"/>
      <c r="Y406" s="259"/>
      <c r="Z406" s="79"/>
      <c r="AC406" s="112" t="b">
        <f>AC405</f>
        <v>0</v>
      </c>
    </row>
    <row r="407" spans="1:29" ht="20.100000000000001" customHeight="1" x14ac:dyDescent="0.15">
      <c r="B407" s="79"/>
      <c r="E407" s="300"/>
      <c r="F407" s="291"/>
      <c r="G407" s="292"/>
      <c r="H407" s="292"/>
      <c r="I407" s="293"/>
      <c r="J407" s="288"/>
      <c r="K407" s="261" t="s">
        <v>289</v>
      </c>
      <c r="L407" s="261"/>
      <c r="M407" s="261"/>
      <c r="N407" s="261"/>
      <c r="O407" s="2"/>
      <c r="P407" s="126"/>
      <c r="Q407" s="119"/>
      <c r="R407" s="119"/>
      <c r="S407" s="119"/>
      <c r="T407" s="3"/>
      <c r="U407" s="256"/>
      <c r="V407" s="257"/>
      <c r="W407" s="256"/>
      <c r="X407" s="258"/>
      <c r="Y407" s="259"/>
      <c r="Z407" s="79"/>
      <c r="AC407" s="112" t="b">
        <f t="shared" ref="AC407:AC408" si="20">AC406</f>
        <v>0</v>
      </c>
    </row>
    <row r="408" spans="1:29" ht="30" customHeight="1" x14ac:dyDescent="0.15">
      <c r="A408" s="112">
        <f>IFERROR(IF(AND($O408="○",TRIM($P408)=""),1001,0),3)</f>
        <v>0</v>
      </c>
      <c r="B408" s="79"/>
      <c r="E408" s="300"/>
      <c r="F408" s="291"/>
      <c r="G408" s="292"/>
      <c r="H408" s="292"/>
      <c r="I408" s="293"/>
      <c r="J408" s="289"/>
      <c r="K408" s="261" t="s">
        <v>434</v>
      </c>
      <c r="L408" s="261"/>
      <c r="M408" s="261"/>
      <c r="N408" s="261"/>
      <c r="O408" s="2"/>
      <c r="P408" s="342"/>
      <c r="Q408" s="343"/>
      <c r="R408" s="343"/>
      <c r="S408" s="344"/>
      <c r="T408" s="3"/>
      <c r="U408" s="256"/>
      <c r="V408" s="257"/>
      <c r="W408" s="256"/>
      <c r="X408" s="258"/>
      <c r="Y408" s="259"/>
      <c r="Z408" s="79"/>
      <c r="AC408" s="112" t="b">
        <f t="shared" si="20"/>
        <v>0</v>
      </c>
    </row>
    <row r="409" spans="1:29" ht="20.100000000000001" customHeight="1" x14ac:dyDescent="0.15">
      <c r="A409" s="112">
        <f>IFERROR(IF(NOT(OR(AND(TRIM($J409)&lt;&gt;"", $AB409 &gt;0),AND(TRIM($J409)="", $AB409 =0))),1001,0),3)</f>
        <v>0</v>
      </c>
      <c r="B409" s="79"/>
      <c r="E409" s="300">
        <v>2290</v>
      </c>
      <c r="F409" s="291" t="s">
        <v>290</v>
      </c>
      <c r="G409" s="292"/>
      <c r="H409" s="292"/>
      <c r="I409" s="293"/>
      <c r="J409" s="290"/>
      <c r="K409" s="261" t="s">
        <v>291</v>
      </c>
      <c r="L409" s="261"/>
      <c r="M409" s="261"/>
      <c r="N409" s="261"/>
      <c r="O409" s="2"/>
      <c r="P409" s="126"/>
      <c r="Q409" s="119"/>
      <c r="R409" s="119"/>
      <c r="S409" s="119"/>
      <c r="T409" s="3"/>
      <c r="U409" s="256"/>
      <c r="V409" s="257"/>
      <c r="W409" s="256"/>
      <c r="X409" s="258"/>
      <c r="Y409" s="259"/>
      <c r="Z409" s="79"/>
      <c r="AB409" s="120">
        <f>COUNTIF($O409:$O415,"○")</f>
        <v>0</v>
      </c>
      <c r="AC409" s="121" t="b">
        <f>A409&lt;&gt;0</f>
        <v>0</v>
      </c>
    </row>
    <row r="410" spans="1:29" ht="20.100000000000001" customHeight="1" x14ac:dyDescent="0.15">
      <c r="B410" s="79"/>
      <c r="E410" s="300"/>
      <c r="F410" s="291"/>
      <c r="G410" s="292"/>
      <c r="H410" s="292"/>
      <c r="I410" s="293"/>
      <c r="J410" s="288"/>
      <c r="K410" s="261" t="s">
        <v>292</v>
      </c>
      <c r="L410" s="261"/>
      <c r="M410" s="261"/>
      <c r="N410" s="261"/>
      <c r="O410" s="2"/>
      <c r="P410" s="126"/>
      <c r="Q410" s="119"/>
      <c r="R410" s="119"/>
      <c r="S410" s="119"/>
      <c r="T410" s="3"/>
      <c r="U410" s="256"/>
      <c r="V410" s="257"/>
      <c r="W410" s="256"/>
      <c r="X410" s="258"/>
      <c r="Y410" s="259"/>
      <c r="Z410" s="79"/>
      <c r="AC410" s="112" t="b">
        <f>AC409</f>
        <v>0</v>
      </c>
    </row>
    <row r="411" spans="1:29" ht="20.100000000000001" customHeight="1" x14ac:dyDescent="0.15">
      <c r="B411" s="79"/>
      <c r="E411" s="300"/>
      <c r="F411" s="291"/>
      <c r="G411" s="292"/>
      <c r="H411" s="292"/>
      <c r="I411" s="293"/>
      <c r="J411" s="288"/>
      <c r="K411" s="261" t="s">
        <v>293</v>
      </c>
      <c r="L411" s="261"/>
      <c r="M411" s="261"/>
      <c r="N411" s="261"/>
      <c r="O411" s="2"/>
      <c r="P411" s="126"/>
      <c r="Q411" s="119"/>
      <c r="R411" s="119"/>
      <c r="S411" s="119"/>
      <c r="T411" s="3"/>
      <c r="U411" s="256"/>
      <c r="V411" s="257"/>
      <c r="W411" s="256"/>
      <c r="X411" s="258"/>
      <c r="Y411" s="259"/>
      <c r="Z411" s="79"/>
      <c r="AC411" s="112" t="b">
        <f t="shared" ref="AC411:AC415" si="21">AC410</f>
        <v>0</v>
      </c>
    </row>
    <row r="412" spans="1:29" ht="20.100000000000001" customHeight="1" x14ac:dyDescent="0.15">
      <c r="B412" s="79"/>
      <c r="E412" s="300"/>
      <c r="F412" s="291"/>
      <c r="G412" s="292"/>
      <c r="H412" s="292"/>
      <c r="I412" s="293"/>
      <c r="J412" s="288"/>
      <c r="K412" s="261" t="s">
        <v>294</v>
      </c>
      <c r="L412" s="261"/>
      <c r="M412" s="261"/>
      <c r="N412" s="261"/>
      <c r="O412" s="2"/>
      <c r="P412" s="126"/>
      <c r="Q412" s="119"/>
      <c r="R412" s="119"/>
      <c r="S412" s="119"/>
      <c r="T412" s="3"/>
      <c r="U412" s="256"/>
      <c r="V412" s="257"/>
      <c r="W412" s="256"/>
      <c r="X412" s="258"/>
      <c r="Y412" s="259"/>
      <c r="Z412" s="79"/>
      <c r="AC412" s="112" t="b">
        <f t="shared" si="21"/>
        <v>0</v>
      </c>
    </row>
    <row r="413" spans="1:29" ht="20.100000000000001" customHeight="1" x14ac:dyDescent="0.15">
      <c r="B413" s="79"/>
      <c r="E413" s="300"/>
      <c r="F413" s="291"/>
      <c r="G413" s="292"/>
      <c r="H413" s="292"/>
      <c r="I413" s="293"/>
      <c r="J413" s="288"/>
      <c r="K413" s="261" t="s">
        <v>295</v>
      </c>
      <c r="L413" s="261"/>
      <c r="M413" s="261"/>
      <c r="N413" s="261"/>
      <c r="O413" s="2"/>
      <c r="P413" s="126"/>
      <c r="Q413" s="119"/>
      <c r="R413" s="119"/>
      <c r="S413" s="119"/>
      <c r="T413" s="3"/>
      <c r="U413" s="256"/>
      <c r="V413" s="257"/>
      <c r="W413" s="256"/>
      <c r="X413" s="258"/>
      <c r="Y413" s="259"/>
      <c r="Z413" s="79"/>
      <c r="AC413" s="112" t="b">
        <f t="shared" si="21"/>
        <v>0</v>
      </c>
    </row>
    <row r="414" spans="1:29" ht="20.100000000000001" customHeight="1" x14ac:dyDescent="0.15">
      <c r="B414" s="79"/>
      <c r="E414" s="300"/>
      <c r="F414" s="291"/>
      <c r="G414" s="292"/>
      <c r="H414" s="292"/>
      <c r="I414" s="293"/>
      <c r="J414" s="288"/>
      <c r="K414" s="261" t="s">
        <v>296</v>
      </c>
      <c r="L414" s="261"/>
      <c r="M414" s="261"/>
      <c r="N414" s="261"/>
      <c r="O414" s="2"/>
      <c r="P414" s="126"/>
      <c r="Q414" s="119"/>
      <c r="R414" s="119"/>
      <c r="S414" s="119"/>
      <c r="T414" s="3"/>
      <c r="U414" s="256"/>
      <c r="V414" s="257"/>
      <c r="W414" s="256"/>
      <c r="X414" s="258"/>
      <c r="Y414" s="259"/>
      <c r="Z414" s="79"/>
      <c r="AC414" s="112" t="b">
        <f t="shared" si="21"/>
        <v>0</v>
      </c>
    </row>
    <row r="415" spans="1:29" ht="30" customHeight="1" x14ac:dyDescent="0.15">
      <c r="A415" s="112">
        <f>IFERROR(IF(AND($O415="○",TRIM($P415)=""),1001,0),3)</f>
        <v>0</v>
      </c>
      <c r="B415" s="79"/>
      <c r="E415" s="300"/>
      <c r="F415" s="291"/>
      <c r="G415" s="292"/>
      <c r="H415" s="292"/>
      <c r="I415" s="293"/>
      <c r="J415" s="289"/>
      <c r="K415" s="261" t="s">
        <v>435</v>
      </c>
      <c r="L415" s="261"/>
      <c r="M415" s="261"/>
      <c r="N415" s="261"/>
      <c r="O415" s="2"/>
      <c r="P415" s="342"/>
      <c r="Q415" s="343"/>
      <c r="R415" s="343"/>
      <c r="S415" s="344"/>
      <c r="T415" s="3"/>
      <c r="U415" s="256"/>
      <c r="V415" s="257"/>
      <c r="W415" s="256"/>
      <c r="X415" s="258"/>
      <c r="Y415" s="259"/>
      <c r="Z415" s="79"/>
      <c r="AC415" s="112" t="b">
        <f t="shared" si="21"/>
        <v>0</v>
      </c>
    </row>
    <row r="416" spans="1:29" ht="30" customHeight="1" x14ac:dyDescent="0.15">
      <c r="A416" s="112">
        <f>IFERROR(IF(OR(NOT(OR(AND(TRIM(J416)&lt;&gt;"",$AB416&gt;0),AND(TRIM(J416)="",$AB416=0))),AND(O416="○",TRIM(P416)="")),1001,0),3)</f>
        <v>0</v>
      </c>
      <c r="B416" s="79"/>
      <c r="E416" s="127">
        <v>2300</v>
      </c>
      <c r="F416" s="336" t="s">
        <v>297</v>
      </c>
      <c r="G416" s="337"/>
      <c r="H416" s="337"/>
      <c r="I416" s="338"/>
      <c r="J416" s="7"/>
      <c r="K416" s="348" t="s">
        <v>436</v>
      </c>
      <c r="L416" s="348"/>
      <c r="M416" s="348"/>
      <c r="N416" s="348"/>
      <c r="O416" s="7"/>
      <c r="P416" s="345"/>
      <c r="Q416" s="346"/>
      <c r="R416" s="346"/>
      <c r="S416" s="347"/>
      <c r="T416" s="8"/>
      <c r="U416" s="330"/>
      <c r="V416" s="331"/>
      <c r="W416" s="330"/>
      <c r="X416" s="332"/>
      <c r="Y416" s="333"/>
      <c r="Z416" s="79"/>
      <c r="AB416" s="120">
        <f>COUNTIF($O416:$O416,"○")</f>
        <v>0</v>
      </c>
      <c r="AC416" s="121" t="b">
        <f>A416&lt;&gt;0</f>
        <v>0</v>
      </c>
    </row>
    <row r="417" spans="1:29" ht="20.100000000000001" customHeight="1" x14ac:dyDescent="0.15">
      <c r="B417" s="79"/>
      <c r="E417" s="34"/>
      <c r="F417" s="34"/>
      <c r="G417" s="34"/>
      <c r="H417" s="34"/>
      <c r="I417" s="34"/>
      <c r="J417" s="34"/>
      <c r="K417" s="34"/>
      <c r="L417" s="34"/>
      <c r="M417" s="34"/>
      <c r="N417" s="34"/>
      <c r="O417" s="34"/>
      <c r="P417" s="34"/>
      <c r="Q417" s="34"/>
      <c r="R417" s="34"/>
      <c r="S417" s="34"/>
      <c r="T417" s="34"/>
      <c r="U417" s="34"/>
      <c r="V417" s="34"/>
      <c r="W417" s="34"/>
      <c r="X417" s="34"/>
      <c r="Y417" s="34"/>
      <c r="Z417" s="79"/>
    </row>
    <row r="418" spans="1:29" ht="20.100000000000001" customHeight="1" x14ac:dyDescent="0.15">
      <c r="B418" s="79"/>
      <c r="E418" s="17" t="s">
        <v>411</v>
      </c>
      <c r="F418" s="34"/>
      <c r="G418" s="34"/>
      <c r="H418" s="34"/>
      <c r="I418" s="34"/>
      <c r="J418" s="34"/>
      <c r="K418" s="34"/>
      <c r="L418" s="34"/>
      <c r="M418" s="34"/>
      <c r="N418" s="34"/>
      <c r="O418" s="34"/>
      <c r="P418" s="34"/>
      <c r="Q418" s="34"/>
      <c r="R418" s="34"/>
      <c r="S418" s="34"/>
      <c r="T418" s="34"/>
      <c r="U418" s="34"/>
      <c r="V418" s="34"/>
      <c r="W418" s="34"/>
      <c r="X418" s="34"/>
      <c r="Y418" s="34"/>
      <c r="Z418" s="79"/>
    </row>
    <row r="419" spans="1:29" ht="20.100000000000001" customHeight="1" x14ac:dyDescent="0.15">
      <c r="B419" s="79"/>
      <c r="E419" s="339" t="s">
        <v>418</v>
      </c>
      <c r="F419" s="340"/>
      <c r="G419" s="340"/>
      <c r="H419" s="340"/>
      <c r="I419" s="340"/>
      <c r="J419" s="340"/>
      <c r="K419" s="340"/>
      <c r="L419" s="340"/>
      <c r="M419" s="340"/>
      <c r="N419" s="340"/>
      <c r="O419" s="340"/>
      <c r="P419" s="340"/>
      <c r="Q419" s="340"/>
      <c r="R419" s="340"/>
      <c r="S419" s="341"/>
      <c r="T419" s="323" t="s">
        <v>421</v>
      </c>
      <c r="U419" s="324"/>
      <c r="V419" s="324"/>
      <c r="W419" s="324"/>
      <c r="X419" s="324"/>
      <c r="Y419" s="325"/>
      <c r="Z419" s="79"/>
    </row>
    <row r="420" spans="1:29" ht="30" customHeight="1" x14ac:dyDescent="0.15">
      <c r="B420" s="79"/>
      <c r="E420" s="113" t="s">
        <v>422</v>
      </c>
      <c r="F420" s="322" t="s">
        <v>423</v>
      </c>
      <c r="G420" s="322"/>
      <c r="H420" s="322"/>
      <c r="I420" s="322"/>
      <c r="J420" s="114" t="s">
        <v>454</v>
      </c>
      <c r="K420" s="322" t="s">
        <v>424</v>
      </c>
      <c r="L420" s="322"/>
      <c r="M420" s="322"/>
      <c r="N420" s="322"/>
      <c r="O420" s="115" t="s">
        <v>419</v>
      </c>
      <c r="P420" s="116" t="s">
        <v>420</v>
      </c>
      <c r="Q420" s="117"/>
      <c r="R420" s="117"/>
      <c r="S420" s="118"/>
      <c r="T420" s="114" t="s">
        <v>452</v>
      </c>
      <c r="U420" s="316" t="s">
        <v>409</v>
      </c>
      <c r="V420" s="319"/>
      <c r="W420" s="316" t="s">
        <v>426</v>
      </c>
      <c r="X420" s="317"/>
      <c r="Y420" s="318"/>
      <c r="Z420" s="79"/>
    </row>
    <row r="421" spans="1:29" ht="20.100000000000001" customHeight="1" x14ac:dyDescent="0.15">
      <c r="A421" s="112">
        <f>IFERROR(IF(NOT(OR(AND(TRIM($J421)&lt;&gt;"", $AB421 &gt;0),AND(TRIM($J421)="", $AB421 =0))),1001,0),3)</f>
        <v>0</v>
      </c>
      <c r="B421" s="79"/>
      <c r="E421" s="300">
        <v>3010</v>
      </c>
      <c r="F421" s="307" t="s">
        <v>298</v>
      </c>
      <c r="G421" s="308"/>
      <c r="H421" s="308"/>
      <c r="I421" s="309"/>
      <c r="J421" s="287"/>
      <c r="K421" s="261" t="s">
        <v>299</v>
      </c>
      <c r="L421" s="261"/>
      <c r="M421" s="261"/>
      <c r="N421" s="261"/>
      <c r="O421" s="9"/>
      <c r="P421" s="126"/>
      <c r="Q421" s="119"/>
      <c r="R421" s="119"/>
      <c r="S421" s="119"/>
      <c r="T421" s="10"/>
      <c r="U421" s="310"/>
      <c r="V421" s="311"/>
      <c r="W421" s="310"/>
      <c r="X421" s="164"/>
      <c r="Y421" s="165"/>
      <c r="Z421" s="79"/>
      <c r="AB421" s="120">
        <f>COUNTIF($O421:$O429,"○")</f>
        <v>0</v>
      </c>
      <c r="AC421" s="121" t="b">
        <f>A421&lt;&gt;0</f>
        <v>0</v>
      </c>
    </row>
    <row r="422" spans="1:29" ht="30" customHeight="1" x14ac:dyDescent="0.15">
      <c r="B422" s="79"/>
      <c r="E422" s="300"/>
      <c r="F422" s="291"/>
      <c r="G422" s="292"/>
      <c r="H422" s="292"/>
      <c r="I422" s="293"/>
      <c r="J422" s="288"/>
      <c r="K422" s="260" t="s">
        <v>300</v>
      </c>
      <c r="L422" s="260"/>
      <c r="M422" s="260"/>
      <c r="N422" s="260"/>
      <c r="O422" s="2"/>
      <c r="P422" s="126"/>
      <c r="Q422" s="119"/>
      <c r="R422" s="119"/>
      <c r="S422" s="119"/>
      <c r="T422" s="3"/>
      <c r="U422" s="256"/>
      <c r="V422" s="257"/>
      <c r="W422" s="256"/>
      <c r="X422" s="258"/>
      <c r="Y422" s="259"/>
      <c r="Z422" s="79"/>
      <c r="AC422" s="112" t="b">
        <f>AC421</f>
        <v>0</v>
      </c>
    </row>
    <row r="423" spans="1:29" ht="30" customHeight="1" x14ac:dyDescent="0.15">
      <c r="B423" s="79"/>
      <c r="E423" s="300"/>
      <c r="F423" s="291"/>
      <c r="G423" s="292"/>
      <c r="H423" s="292"/>
      <c r="I423" s="293"/>
      <c r="J423" s="288"/>
      <c r="K423" s="260" t="s">
        <v>301</v>
      </c>
      <c r="L423" s="260"/>
      <c r="M423" s="260"/>
      <c r="N423" s="260"/>
      <c r="O423" s="2"/>
      <c r="P423" s="126"/>
      <c r="Q423" s="119"/>
      <c r="R423" s="119"/>
      <c r="S423" s="119"/>
      <c r="T423" s="3"/>
      <c r="U423" s="256"/>
      <c r="V423" s="257"/>
      <c r="W423" s="256"/>
      <c r="X423" s="258"/>
      <c r="Y423" s="259"/>
      <c r="Z423" s="79"/>
      <c r="AC423" s="112" t="b">
        <f t="shared" ref="AC423:AC429" si="22">AC422</f>
        <v>0</v>
      </c>
    </row>
    <row r="424" spans="1:29" ht="20.100000000000001" customHeight="1" x14ac:dyDescent="0.15">
      <c r="B424" s="79"/>
      <c r="E424" s="300"/>
      <c r="F424" s="291"/>
      <c r="G424" s="292"/>
      <c r="H424" s="292"/>
      <c r="I424" s="293"/>
      <c r="J424" s="288"/>
      <c r="K424" s="261" t="s">
        <v>302</v>
      </c>
      <c r="L424" s="261"/>
      <c r="M424" s="261"/>
      <c r="N424" s="261"/>
      <c r="O424" s="2"/>
      <c r="P424" s="126"/>
      <c r="Q424" s="119"/>
      <c r="R424" s="119"/>
      <c r="S424" s="119"/>
      <c r="T424" s="3"/>
      <c r="U424" s="256"/>
      <c r="V424" s="257"/>
      <c r="W424" s="256"/>
      <c r="X424" s="258"/>
      <c r="Y424" s="259"/>
      <c r="Z424" s="79"/>
      <c r="AC424" s="112" t="b">
        <f t="shared" si="22"/>
        <v>0</v>
      </c>
    </row>
    <row r="425" spans="1:29" ht="20.100000000000001" customHeight="1" x14ac:dyDescent="0.15">
      <c r="B425" s="79"/>
      <c r="E425" s="300"/>
      <c r="F425" s="291"/>
      <c r="G425" s="292"/>
      <c r="H425" s="292"/>
      <c r="I425" s="293"/>
      <c r="J425" s="288"/>
      <c r="K425" s="261" t="s">
        <v>303</v>
      </c>
      <c r="L425" s="261"/>
      <c r="M425" s="261"/>
      <c r="N425" s="261"/>
      <c r="O425" s="2"/>
      <c r="P425" s="126"/>
      <c r="Q425" s="119"/>
      <c r="R425" s="119"/>
      <c r="S425" s="119"/>
      <c r="T425" s="3"/>
      <c r="U425" s="256"/>
      <c r="V425" s="257"/>
      <c r="W425" s="256"/>
      <c r="X425" s="258"/>
      <c r="Y425" s="259"/>
      <c r="Z425" s="79"/>
      <c r="AC425" s="112" t="b">
        <f t="shared" si="22"/>
        <v>0</v>
      </c>
    </row>
    <row r="426" spans="1:29" ht="20.100000000000001" customHeight="1" x14ac:dyDescent="0.15">
      <c r="B426" s="79"/>
      <c r="E426" s="300"/>
      <c r="F426" s="291"/>
      <c r="G426" s="292"/>
      <c r="H426" s="292"/>
      <c r="I426" s="293"/>
      <c r="J426" s="288"/>
      <c r="K426" s="261" t="s">
        <v>304</v>
      </c>
      <c r="L426" s="261"/>
      <c r="M426" s="261"/>
      <c r="N426" s="261"/>
      <c r="O426" s="2"/>
      <c r="P426" s="126"/>
      <c r="Q426" s="119"/>
      <c r="R426" s="119"/>
      <c r="S426" s="119"/>
      <c r="T426" s="3"/>
      <c r="U426" s="256"/>
      <c r="V426" s="257"/>
      <c r="W426" s="256"/>
      <c r="X426" s="258"/>
      <c r="Y426" s="259"/>
      <c r="Z426" s="79"/>
      <c r="AC426" s="112" t="b">
        <f t="shared" si="22"/>
        <v>0</v>
      </c>
    </row>
    <row r="427" spans="1:29" ht="20.100000000000001" customHeight="1" x14ac:dyDescent="0.15">
      <c r="B427" s="79"/>
      <c r="E427" s="300"/>
      <c r="F427" s="291"/>
      <c r="G427" s="292"/>
      <c r="H427" s="292"/>
      <c r="I427" s="293"/>
      <c r="J427" s="288"/>
      <c r="K427" s="261" t="s">
        <v>305</v>
      </c>
      <c r="L427" s="261"/>
      <c r="M427" s="261"/>
      <c r="N427" s="261"/>
      <c r="O427" s="2"/>
      <c r="P427" s="126"/>
      <c r="Q427" s="119"/>
      <c r="R427" s="119"/>
      <c r="S427" s="119"/>
      <c r="T427" s="3"/>
      <c r="U427" s="256"/>
      <c r="V427" s="257"/>
      <c r="W427" s="256"/>
      <c r="X427" s="258"/>
      <c r="Y427" s="259"/>
      <c r="Z427" s="79"/>
      <c r="AC427" s="112" t="b">
        <f t="shared" si="22"/>
        <v>0</v>
      </c>
    </row>
    <row r="428" spans="1:29" ht="20.100000000000001" customHeight="1" x14ac:dyDescent="0.15">
      <c r="B428" s="79"/>
      <c r="E428" s="300"/>
      <c r="F428" s="291"/>
      <c r="G428" s="292"/>
      <c r="H428" s="292"/>
      <c r="I428" s="293"/>
      <c r="J428" s="288"/>
      <c r="K428" s="261" t="s">
        <v>306</v>
      </c>
      <c r="L428" s="261"/>
      <c r="M428" s="261"/>
      <c r="N428" s="261"/>
      <c r="O428" s="2"/>
      <c r="P428" s="126"/>
      <c r="Q428" s="119"/>
      <c r="R428" s="119"/>
      <c r="S428" s="119"/>
      <c r="T428" s="3"/>
      <c r="U428" s="256"/>
      <c r="V428" s="257"/>
      <c r="W428" s="256"/>
      <c r="X428" s="258"/>
      <c r="Y428" s="259"/>
      <c r="Z428" s="79"/>
      <c r="AC428" s="112" t="b">
        <f t="shared" si="22"/>
        <v>0</v>
      </c>
    </row>
    <row r="429" spans="1:29" ht="30" customHeight="1" x14ac:dyDescent="0.15">
      <c r="A429" s="112">
        <f>IFERROR(IF(AND($O429="○",TRIM($P429)=""),1001,0),3)</f>
        <v>0</v>
      </c>
      <c r="B429" s="79"/>
      <c r="E429" s="300"/>
      <c r="F429" s="291"/>
      <c r="G429" s="292"/>
      <c r="H429" s="292"/>
      <c r="I429" s="293"/>
      <c r="J429" s="289"/>
      <c r="K429" s="261" t="s">
        <v>437</v>
      </c>
      <c r="L429" s="261"/>
      <c r="M429" s="261"/>
      <c r="N429" s="261"/>
      <c r="O429" s="2"/>
      <c r="P429" s="342"/>
      <c r="Q429" s="343"/>
      <c r="R429" s="343"/>
      <c r="S429" s="344"/>
      <c r="T429" s="3"/>
      <c r="U429" s="256"/>
      <c r="V429" s="257"/>
      <c r="W429" s="256"/>
      <c r="X429" s="258"/>
      <c r="Y429" s="259"/>
      <c r="Z429" s="79"/>
      <c r="AC429" s="112" t="b">
        <f t="shared" si="22"/>
        <v>0</v>
      </c>
    </row>
    <row r="430" spans="1:29" ht="20.100000000000001" customHeight="1" x14ac:dyDescent="0.15">
      <c r="A430" s="112">
        <f>IFERROR(IF(NOT(OR(AND(TRIM($J430)&lt;&gt;"", $AB430 &gt;0),AND(TRIM($J430)="", $AB430 =0))),1001,0),3)</f>
        <v>0</v>
      </c>
      <c r="B430" s="79"/>
      <c r="E430" s="300">
        <v>3020</v>
      </c>
      <c r="F430" s="291" t="s">
        <v>307</v>
      </c>
      <c r="G430" s="292"/>
      <c r="H430" s="292"/>
      <c r="I430" s="293"/>
      <c r="J430" s="290"/>
      <c r="K430" s="261" t="s">
        <v>308</v>
      </c>
      <c r="L430" s="261"/>
      <c r="M430" s="261"/>
      <c r="N430" s="261"/>
      <c r="O430" s="2"/>
      <c r="P430" s="126"/>
      <c r="Q430" s="119"/>
      <c r="R430" s="119"/>
      <c r="S430" s="119"/>
      <c r="T430" s="3"/>
      <c r="U430" s="256"/>
      <c r="V430" s="257"/>
      <c r="W430" s="256"/>
      <c r="X430" s="258"/>
      <c r="Y430" s="259"/>
      <c r="Z430" s="79"/>
      <c r="AB430" s="120">
        <f>COUNTIF($O430:$O433,"○")</f>
        <v>0</v>
      </c>
      <c r="AC430" s="121" t="b">
        <f>A430&lt;&gt;0</f>
        <v>0</v>
      </c>
    </row>
    <row r="431" spans="1:29" ht="20.100000000000001" customHeight="1" x14ac:dyDescent="0.15">
      <c r="B431" s="79"/>
      <c r="E431" s="300"/>
      <c r="F431" s="291"/>
      <c r="G431" s="292"/>
      <c r="H431" s="292"/>
      <c r="I431" s="293"/>
      <c r="J431" s="288"/>
      <c r="K431" s="261" t="s">
        <v>309</v>
      </c>
      <c r="L431" s="261"/>
      <c r="M431" s="261"/>
      <c r="N431" s="261"/>
      <c r="O431" s="2"/>
      <c r="P431" s="126"/>
      <c r="Q431" s="119"/>
      <c r="R431" s="119"/>
      <c r="S431" s="119"/>
      <c r="T431" s="3"/>
      <c r="U431" s="256"/>
      <c r="V431" s="257"/>
      <c r="W431" s="256"/>
      <c r="X431" s="258"/>
      <c r="Y431" s="259"/>
      <c r="Z431" s="79"/>
      <c r="AC431" s="112" t="b">
        <f>AC430</f>
        <v>0</v>
      </c>
    </row>
    <row r="432" spans="1:29" ht="20.100000000000001" customHeight="1" x14ac:dyDescent="0.15">
      <c r="B432" s="79"/>
      <c r="E432" s="300"/>
      <c r="F432" s="291"/>
      <c r="G432" s="292"/>
      <c r="H432" s="292"/>
      <c r="I432" s="293"/>
      <c r="J432" s="288"/>
      <c r="K432" s="261" t="s">
        <v>310</v>
      </c>
      <c r="L432" s="261"/>
      <c r="M432" s="261"/>
      <c r="N432" s="261"/>
      <c r="O432" s="2"/>
      <c r="P432" s="126"/>
      <c r="Q432" s="119"/>
      <c r="R432" s="119"/>
      <c r="S432" s="119"/>
      <c r="T432" s="3"/>
      <c r="U432" s="256"/>
      <c r="V432" s="257"/>
      <c r="W432" s="256"/>
      <c r="X432" s="258"/>
      <c r="Y432" s="259"/>
      <c r="Z432" s="79"/>
      <c r="AC432" s="112" t="b">
        <f t="shared" ref="AC432:AC433" si="23">AC431</f>
        <v>0</v>
      </c>
    </row>
    <row r="433" spans="1:29" ht="30" customHeight="1" x14ac:dyDescent="0.15">
      <c r="A433" s="112">
        <f>IFERROR(IF(AND($O433="○",TRIM($P433)=""),1001,0),3)</f>
        <v>0</v>
      </c>
      <c r="B433" s="79"/>
      <c r="E433" s="300"/>
      <c r="F433" s="291"/>
      <c r="G433" s="292"/>
      <c r="H433" s="292"/>
      <c r="I433" s="293"/>
      <c r="J433" s="289"/>
      <c r="K433" s="261" t="s">
        <v>438</v>
      </c>
      <c r="L433" s="261"/>
      <c r="M433" s="261"/>
      <c r="N433" s="261"/>
      <c r="O433" s="2"/>
      <c r="P433" s="342"/>
      <c r="Q433" s="343"/>
      <c r="R433" s="343"/>
      <c r="S433" s="344"/>
      <c r="T433" s="3"/>
      <c r="U433" s="256"/>
      <c r="V433" s="257"/>
      <c r="W433" s="256"/>
      <c r="X433" s="258"/>
      <c r="Y433" s="259"/>
      <c r="Z433" s="79"/>
      <c r="AC433" s="112" t="b">
        <f t="shared" si="23"/>
        <v>0</v>
      </c>
    </row>
    <row r="434" spans="1:29" ht="20.100000000000001" customHeight="1" x14ac:dyDescent="0.15">
      <c r="A434" s="112">
        <f>IFERROR(IF(NOT(OR(AND(TRIM($J434)&lt;&gt;"", $AB434 &gt;0),AND(TRIM($J434)="", $AB434 =0))),1001,0),3)</f>
        <v>0</v>
      </c>
      <c r="B434" s="79"/>
      <c r="E434" s="300">
        <v>3030</v>
      </c>
      <c r="F434" s="291" t="s">
        <v>311</v>
      </c>
      <c r="G434" s="292"/>
      <c r="H434" s="292"/>
      <c r="I434" s="293"/>
      <c r="J434" s="290"/>
      <c r="K434" s="261" t="s">
        <v>312</v>
      </c>
      <c r="L434" s="261"/>
      <c r="M434" s="261"/>
      <c r="N434" s="261"/>
      <c r="O434" s="2"/>
      <c r="P434" s="126"/>
      <c r="Q434" s="119"/>
      <c r="R434" s="119"/>
      <c r="S434" s="119"/>
      <c r="T434" s="3"/>
      <c r="U434" s="256"/>
      <c r="V434" s="257"/>
      <c r="W434" s="256"/>
      <c r="X434" s="258"/>
      <c r="Y434" s="259"/>
      <c r="Z434" s="79"/>
      <c r="AB434" s="120">
        <f>COUNTIF($O434:$O437,"○")</f>
        <v>0</v>
      </c>
      <c r="AC434" s="121" t="b">
        <f>A434&lt;&gt;0</f>
        <v>0</v>
      </c>
    </row>
    <row r="435" spans="1:29" ht="20.100000000000001" customHeight="1" x14ac:dyDescent="0.15">
      <c r="B435" s="79"/>
      <c r="E435" s="300"/>
      <c r="F435" s="291"/>
      <c r="G435" s="292"/>
      <c r="H435" s="292"/>
      <c r="I435" s="293"/>
      <c r="J435" s="288"/>
      <c r="K435" s="261" t="s">
        <v>313</v>
      </c>
      <c r="L435" s="261"/>
      <c r="M435" s="261"/>
      <c r="N435" s="261"/>
      <c r="O435" s="2"/>
      <c r="P435" s="126"/>
      <c r="Q435" s="119"/>
      <c r="R435" s="119"/>
      <c r="S435" s="119"/>
      <c r="T435" s="3"/>
      <c r="U435" s="256"/>
      <c r="V435" s="257"/>
      <c r="W435" s="256"/>
      <c r="X435" s="258"/>
      <c r="Y435" s="259"/>
      <c r="Z435" s="79"/>
      <c r="AC435" s="112" t="b">
        <f>AC434</f>
        <v>0</v>
      </c>
    </row>
    <row r="436" spans="1:29" ht="20.100000000000001" customHeight="1" x14ac:dyDescent="0.15">
      <c r="B436" s="79"/>
      <c r="E436" s="300"/>
      <c r="F436" s="291"/>
      <c r="G436" s="292"/>
      <c r="H436" s="292"/>
      <c r="I436" s="293"/>
      <c r="J436" s="288"/>
      <c r="K436" s="261" t="s">
        <v>314</v>
      </c>
      <c r="L436" s="261"/>
      <c r="M436" s="261"/>
      <c r="N436" s="261"/>
      <c r="O436" s="2"/>
      <c r="P436" s="126"/>
      <c r="Q436" s="119"/>
      <c r="R436" s="119"/>
      <c r="S436" s="119"/>
      <c r="T436" s="3"/>
      <c r="U436" s="256"/>
      <c r="V436" s="257"/>
      <c r="W436" s="256"/>
      <c r="X436" s="258"/>
      <c r="Y436" s="259"/>
      <c r="Z436" s="79"/>
      <c r="AC436" s="112" t="b">
        <f t="shared" ref="AC436:AC437" si="24">AC435</f>
        <v>0</v>
      </c>
    </row>
    <row r="437" spans="1:29" ht="30" customHeight="1" x14ac:dyDescent="0.15">
      <c r="A437" s="112">
        <f>IFERROR(IF(AND($O437="○",TRIM($P437)=""),1001,0),3)</f>
        <v>0</v>
      </c>
      <c r="B437" s="79"/>
      <c r="E437" s="300"/>
      <c r="F437" s="291"/>
      <c r="G437" s="292"/>
      <c r="H437" s="292"/>
      <c r="I437" s="293"/>
      <c r="J437" s="289"/>
      <c r="K437" s="261" t="s">
        <v>439</v>
      </c>
      <c r="L437" s="261"/>
      <c r="M437" s="261"/>
      <c r="N437" s="261"/>
      <c r="O437" s="2"/>
      <c r="P437" s="342"/>
      <c r="Q437" s="343"/>
      <c r="R437" s="343"/>
      <c r="S437" s="344"/>
      <c r="T437" s="3"/>
      <c r="U437" s="256"/>
      <c r="V437" s="257"/>
      <c r="W437" s="256"/>
      <c r="X437" s="258"/>
      <c r="Y437" s="259"/>
      <c r="Z437" s="79"/>
      <c r="AC437" s="112" t="b">
        <f t="shared" si="24"/>
        <v>0</v>
      </c>
    </row>
    <row r="438" spans="1:29" ht="20.100000000000001" customHeight="1" x14ac:dyDescent="0.15">
      <c r="A438" s="112">
        <f>IFERROR(IF(NOT(OR(AND(TRIM($J438)&lt;&gt;"", $AB438 &gt;0),AND(TRIM($J438)="", $AB438 =0))),1001,0),3)</f>
        <v>0</v>
      </c>
      <c r="B438" s="79"/>
      <c r="E438" s="300">
        <v>3040</v>
      </c>
      <c r="F438" s="291" t="s">
        <v>315</v>
      </c>
      <c r="G438" s="292"/>
      <c r="H438" s="292"/>
      <c r="I438" s="293"/>
      <c r="J438" s="290"/>
      <c r="K438" s="261" t="s">
        <v>316</v>
      </c>
      <c r="L438" s="261"/>
      <c r="M438" s="261"/>
      <c r="N438" s="261"/>
      <c r="O438" s="2"/>
      <c r="P438" s="126"/>
      <c r="Q438" s="119"/>
      <c r="R438" s="119"/>
      <c r="S438" s="119"/>
      <c r="T438" s="3"/>
      <c r="U438" s="256"/>
      <c r="V438" s="257"/>
      <c r="W438" s="256"/>
      <c r="X438" s="258"/>
      <c r="Y438" s="259"/>
      <c r="Z438" s="79"/>
      <c r="AB438" s="120">
        <f>COUNTIF($O438:$O451,"○")</f>
        <v>0</v>
      </c>
      <c r="AC438" s="121" t="b">
        <f>A438&lt;&gt;0</f>
        <v>0</v>
      </c>
    </row>
    <row r="439" spans="1:29" ht="20.100000000000001" customHeight="1" x14ac:dyDescent="0.15">
      <c r="B439" s="79"/>
      <c r="E439" s="300"/>
      <c r="F439" s="291"/>
      <c r="G439" s="292"/>
      <c r="H439" s="292"/>
      <c r="I439" s="293"/>
      <c r="J439" s="288"/>
      <c r="K439" s="261" t="s">
        <v>317</v>
      </c>
      <c r="L439" s="261"/>
      <c r="M439" s="261"/>
      <c r="N439" s="261"/>
      <c r="O439" s="2"/>
      <c r="P439" s="126"/>
      <c r="Q439" s="119"/>
      <c r="R439" s="119"/>
      <c r="S439" s="119"/>
      <c r="T439" s="3"/>
      <c r="U439" s="256"/>
      <c r="V439" s="257"/>
      <c r="W439" s="256"/>
      <c r="X439" s="258"/>
      <c r="Y439" s="259"/>
      <c r="Z439" s="79"/>
      <c r="AC439" s="112" t="b">
        <f>AC438</f>
        <v>0</v>
      </c>
    </row>
    <row r="440" spans="1:29" ht="20.100000000000001" customHeight="1" x14ac:dyDescent="0.15">
      <c r="B440" s="79"/>
      <c r="E440" s="300"/>
      <c r="F440" s="291"/>
      <c r="G440" s="292"/>
      <c r="H440" s="292"/>
      <c r="I440" s="293"/>
      <c r="J440" s="288"/>
      <c r="K440" s="261" t="s">
        <v>318</v>
      </c>
      <c r="L440" s="261"/>
      <c r="M440" s="261"/>
      <c r="N440" s="261"/>
      <c r="O440" s="2"/>
      <c r="P440" s="126"/>
      <c r="Q440" s="119"/>
      <c r="R440" s="119"/>
      <c r="S440" s="119"/>
      <c r="T440" s="3"/>
      <c r="U440" s="256"/>
      <c r="V440" s="257"/>
      <c r="W440" s="256"/>
      <c r="X440" s="258"/>
      <c r="Y440" s="259"/>
      <c r="Z440" s="79"/>
      <c r="AC440" s="112" t="b">
        <f t="shared" ref="AC440:AC451" si="25">AC439</f>
        <v>0</v>
      </c>
    </row>
    <row r="441" spans="1:29" ht="20.100000000000001" customHeight="1" x14ac:dyDescent="0.15">
      <c r="B441" s="79"/>
      <c r="E441" s="300"/>
      <c r="F441" s="291"/>
      <c r="G441" s="292"/>
      <c r="H441" s="292"/>
      <c r="I441" s="293"/>
      <c r="J441" s="288"/>
      <c r="K441" s="261" t="s">
        <v>319</v>
      </c>
      <c r="L441" s="261"/>
      <c r="M441" s="261"/>
      <c r="N441" s="261"/>
      <c r="O441" s="2"/>
      <c r="P441" s="126"/>
      <c r="Q441" s="119"/>
      <c r="R441" s="119"/>
      <c r="S441" s="119"/>
      <c r="T441" s="3"/>
      <c r="U441" s="256"/>
      <c r="V441" s="257"/>
      <c r="W441" s="256"/>
      <c r="X441" s="258"/>
      <c r="Y441" s="259"/>
      <c r="Z441" s="79"/>
      <c r="AC441" s="112" t="b">
        <f t="shared" si="25"/>
        <v>0</v>
      </c>
    </row>
    <row r="442" spans="1:29" ht="20.100000000000001" customHeight="1" x14ac:dyDescent="0.15">
      <c r="B442" s="79"/>
      <c r="E442" s="300"/>
      <c r="F442" s="291"/>
      <c r="G442" s="292"/>
      <c r="H442" s="292"/>
      <c r="I442" s="293"/>
      <c r="J442" s="288"/>
      <c r="K442" s="261" t="s">
        <v>320</v>
      </c>
      <c r="L442" s="261"/>
      <c r="M442" s="261"/>
      <c r="N442" s="261"/>
      <c r="O442" s="2"/>
      <c r="P442" s="126"/>
      <c r="Q442" s="119"/>
      <c r="R442" s="119"/>
      <c r="S442" s="119"/>
      <c r="T442" s="3"/>
      <c r="U442" s="256"/>
      <c r="V442" s="257"/>
      <c r="W442" s="256"/>
      <c r="X442" s="258"/>
      <c r="Y442" s="259"/>
      <c r="Z442" s="79"/>
      <c r="AC442" s="112" t="b">
        <f t="shared" si="25"/>
        <v>0</v>
      </c>
    </row>
    <row r="443" spans="1:29" ht="20.100000000000001" customHeight="1" x14ac:dyDescent="0.15">
      <c r="B443" s="79"/>
      <c r="E443" s="300"/>
      <c r="F443" s="291"/>
      <c r="G443" s="292"/>
      <c r="H443" s="292"/>
      <c r="I443" s="293"/>
      <c r="J443" s="288"/>
      <c r="K443" s="261" t="s">
        <v>321</v>
      </c>
      <c r="L443" s="261"/>
      <c r="M443" s="261"/>
      <c r="N443" s="261"/>
      <c r="O443" s="2"/>
      <c r="P443" s="126"/>
      <c r="Q443" s="119"/>
      <c r="R443" s="119"/>
      <c r="S443" s="119"/>
      <c r="T443" s="3"/>
      <c r="U443" s="256"/>
      <c r="V443" s="257"/>
      <c r="W443" s="256"/>
      <c r="X443" s="258"/>
      <c r="Y443" s="259"/>
      <c r="Z443" s="79"/>
      <c r="AC443" s="112" t="b">
        <f t="shared" si="25"/>
        <v>0</v>
      </c>
    </row>
    <row r="444" spans="1:29" ht="20.100000000000001" customHeight="1" x14ac:dyDescent="0.15">
      <c r="B444" s="79"/>
      <c r="E444" s="300"/>
      <c r="F444" s="291"/>
      <c r="G444" s="292"/>
      <c r="H444" s="292"/>
      <c r="I444" s="293"/>
      <c r="J444" s="288"/>
      <c r="K444" s="261" t="s">
        <v>322</v>
      </c>
      <c r="L444" s="261"/>
      <c r="M444" s="261"/>
      <c r="N444" s="261"/>
      <c r="O444" s="2"/>
      <c r="P444" s="126"/>
      <c r="Q444" s="119"/>
      <c r="R444" s="119"/>
      <c r="S444" s="119"/>
      <c r="T444" s="3"/>
      <c r="U444" s="256"/>
      <c r="V444" s="257"/>
      <c r="W444" s="256"/>
      <c r="X444" s="258"/>
      <c r="Y444" s="259"/>
      <c r="Z444" s="79"/>
      <c r="AC444" s="112" t="b">
        <f t="shared" si="25"/>
        <v>0</v>
      </c>
    </row>
    <row r="445" spans="1:29" ht="20.100000000000001" customHeight="1" x14ac:dyDescent="0.15">
      <c r="B445" s="79"/>
      <c r="E445" s="300"/>
      <c r="F445" s="291"/>
      <c r="G445" s="292"/>
      <c r="H445" s="292"/>
      <c r="I445" s="293"/>
      <c r="J445" s="288"/>
      <c r="K445" s="261" t="s">
        <v>323</v>
      </c>
      <c r="L445" s="261"/>
      <c r="M445" s="261"/>
      <c r="N445" s="261"/>
      <c r="O445" s="2"/>
      <c r="P445" s="126"/>
      <c r="Q445" s="119"/>
      <c r="R445" s="119"/>
      <c r="S445" s="119"/>
      <c r="T445" s="3"/>
      <c r="U445" s="256"/>
      <c r="V445" s="257"/>
      <c r="W445" s="256"/>
      <c r="X445" s="258"/>
      <c r="Y445" s="259"/>
      <c r="Z445" s="79"/>
      <c r="AC445" s="112" t="b">
        <f t="shared" si="25"/>
        <v>0</v>
      </c>
    </row>
    <row r="446" spans="1:29" ht="20.100000000000001" customHeight="1" x14ac:dyDescent="0.15">
      <c r="B446" s="79"/>
      <c r="E446" s="300"/>
      <c r="F446" s="291"/>
      <c r="G446" s="292"/>
      <c r="H446" s="292"/>
      <c r="I446" s="293"/>
      <c r="J446" s="288"/>
      <c r="K446" s="261" t="s">
        <v>324</v>
      </c>
      <c r="L446" s="261"/>
      <c r="M446" s="261"/>
      <c r="N446" s="261"/>
      <c r="O446" s="2"/>
      <c r="P446" s="126"/>
      <c r="Q446" s="119"/>
      <c r="R446" s="119"/>
      <c r="S446" s="119"/>
      <c r="T446" s="3"/>
      <c r="U446" s="256"/>
      <c r="V446" s="257"/>
      <c r="W446" s="256"/>
      <c r="X446" s="258"/>
      <c r="Y446" s="259"/>
      <c r="Z446" s="79"/>
      <c r="AC446" s="112" t="b">
        <f t="shared" si="25"/>
        <v>0</v>
      </c>
    </row>
    <row r="447" spans="1:29" ht="20.100000000000001" customHeight="1" x14ac:dyDescent="0.15">
      <c r="B447" s="79"/>
      <c r="E447" s="300"/>
      <c r="F447" s="291"/>
      <c r="G447" s="292"/>
      <c r="H447" s="292"/>
      <c r="I447" s="293"/>
      <c r="J447" s="288"/>
      <c r="K447" s="261" t="s">
        <v>325</v>
      </c>
      <c r="L447" s="261"/>
      <c r="M447" s="261"/>
      <c r="N447" s="261"/>
      <c r="O447" s="2"/>
      <c r="P447" s="126"/>
      <c r="Q447" s="119"/>
      <c r="R447" s="119"/>
      <c r="S447" s="119"/>
      <c r="T447" s="3"/>
      <c r="U447" s="256"/>
      <c r="V447" s="257"/>
      <c r="W447" s="256"/>
      <c r="X447" s="258"/>
      <c r="Y447" s="259"/>
      <c r="Z447" s="79"/>
      <c r="AC447" s="112" t="b">
        <f t="shared" si="25"/>
        <v>0</v>
      </c>
    </row>
    <row r="448" spans="1:29" ht="20.100000000000001" customHeight="1" x14ac:dyDescent="0.15">
      <c r="B448" s="79"/>
      <c r="E448" s="300"/>
      <c r="F448" s="291"/>
      <c r="G448" s="292"/>
      <c r="H448" s="292"/>
      <c r="I448" s="293"/>
      <c r="J448" s="288"/>
      <c r="K448" s="261" t="s">
        <v>326</v>
      </c>
      <c r="L448" s="261"/>
      <c r="M448" s="261"/>
      <c r="N448" s="261"/>
      <c r="O448" s="2"/>
      <c r="P448" s="126"/>
      <c r="Q448" s="119"/>
      <c r="R448" s="119"/>
      <c r="S448" s="119"/>
      <c r="T448" s="3"/>
      <c r="U448" s="256"/>
      <c r="V448" s="257"/>
      <c r="W448" s="256"/>
      <c r="X448" s="258"/>
      <c r="Y448" s="259"/>
      <c r="Z448" s="79"/>
      <c r="AC448" s="112" t="b">
        <f t="shared" si="25"/>
        <v>0</v>
      </c>
    </row>
    <row r="449" spans="1:29" ht="20.100000000000001" customHeight="1" x14ac:dyDescent="0.15">
      <c r="B449" s="79"/>
      <c r="E449" s="300"/>
      <c r="F449" s="291"/>
      <c r="G449" s="292"/>
      <c r="H449" s="292"/>
      <c r="I449" s="293"/>
      <c r="J449" s="288"/>
      <c r="K449" s="261" t="s">
        <v>327</v>
      </c>
      <c r="L449" s="261"/>
      <c r="M449" s="261"/>
      <c r="N449" s="261"/>
      <c r="O449" s="2"/>
      <c r="P449" s="126"/>
      <c r="Q449" s="119"/>
      <c r="R449" s="119"/>
      <c r="S449" s="119"/>
      <c r="T449" s="3"/>
      <c r="U449" s="256"/>
      <c r="V449" s="257"/>
      <c r="W449" s="256"/>
      <c r="X449" s="258"/>
      <c r="Y449" s="259"/>
      <c r="Z449" s="79"/>
      <c r="AC449" s="112" t="b">
        <f t="shared" si="25"/>
        <v>0</v>
      </c>
    </row>
    <row r="450" spans="1:29" ht="20.100000000000001" customHeight="1" x14ac:dyDescent="0.15">
      <c r="B450" s="79"/>
      <c r="E450" s="300"/>
      <c r="F450" s="291"/>
      <c r="G450" s="292"/>
      <c r="H450" s="292"/>
      <c r="I450" s="293"/>
      <c r="J450" s="288"/>
      <c r="K450" s="261" t="s">
        <v>328</v>
      </c>
      <c r="L450" s="261"/>
      <c r="M450" s="261"/>
      <c r="N450" s="261"/>
      <c r="O450" s="2"/>
      <c r="P450" s="126"/>
      <c r="Q450" s="119"/>
      <c r="R450" s="119"/>
      <c r="S450" s="119"/>
      <c r="T450" s="3"/>
      <c r="U450" s="256"/>
      <c r="V450" s="257"/>
      <c r="W450" s="256"/>
      <c r="X450" s="258"/>
      <c r="Y450" s="259"/>
      <c r="Z450" s="79"/>
      <c r="AC450" s="112" t="b">
        <f t="shared" si="25"/>
        <v>0</v>
      </c>
    </row>
    <row r="451" spans="1:29" ht="30" customHeight="1" x14ac:dyDescent="0.15">
      <c r="A451" s="112">
        <f>IFERROR(IF(AND($O451="○",TRIM($P451)=""),1001,0),3)</f>
        <v>0</v>
      </c>
      <c r="B451" s="79"/>
      <c r="E451" s="300"/>
      <c r="F451" s="291"/>
      <c r="G451" s="292"/>
      <c r="H451" s="292"/>
      <c r="I451" s="293"/>
      <c r="J451" s="289"/>
      <c r="K451" s="261" t="s">
        <v>440</v>
      </c>
      <c r="L451" s="261"/>
      <c r="M451" s="261"/>
      <c r="N451" s="261"/>
      <c r="O451" s="2"/>
      <c r="P451" s="342"/>
      <c r="Q451" s="343"/>
      <c r="R451" s="343"/>
      <c r="S451" s="344"/>
      <c r="T451" s="3"/>
      <c r="U451" s="256"/>
      <c r="V451" s="257"/>
      <c r="W451" s="256"/>
      <c r="X451" s="258"/>
      <c r="Y451" s="259"/>
      <c r="Z451" s="79"/>
      <c r="AC451" s="112" t="b">
        <f t="shared" si="25"/>
        <v>0</v>
      </c>
    </row>
    <row r="452" spans="1:29" ht="30" customHeight="1" x14ac:dyDescent="0.15">
      <c r="A452" s="112">
        <f>IFERROR(IF(NOT(OR(AND(TRIM($J452)&lt;&gt;"", $AB452 &gt;0),AND(TRIM($J452)="", $AB452 =0))),1001,0),3)</f>
        <v>0</v>
      </c>
      <c r="B452" s="79"/>
      <c r="E452" s="300">
        <v>3050</v>
      </c>
      <c r="F452" s="291" t="s">
        <v>329</v>
      </c>
      <c r="G452" s="292"/>
      <c r="H452" s="292"/>
      <c r="I452" s="293"/>
      <c r="J452" s="290"/>
      <c r="K452" s="260" t="s">
        <v>330</v>
      </c>
      <c r="L452" s="260"/>
      <c r="M452" s="260"/>
      <c r="N452" s="260"/>
      <c r="O452" s="2"/>
      <c r="P452" s="126"/>
      <c r="Q452" s="119"/>
      <c r="R452" s="119"/>
      <c r="S452" s="119"/>
      <c r="T452" s="3"/>
      <c r="U452" s="256"/>
      <c r="V452" s="257"/>
      <c r="W452" s="256"/>
      <c r="X452" s="258"/>
      <c r="Y452" s="259"/>
      <c r="Z452" s="79"/>
      <c r="AB452" s="120">
        <f>COUNTIF($O452:$O454,"○")</f>
        <v>0</v>
      </c>
      <c r="AC452" s="121" t="b">
        <f>A452&lt;&gt;0</f>
        <v>0</v>
      </c>
    </row>
    <row r="453" spans="1:29" ht="20.100000000000001" customHeight="1" x14ac:dyDescent="0.15">
      <c r="B453" s="79"/>
      <c r="E453" s="300"/>
      <c r="F453" s="291"/>
      <c r="G453" s="292"/>
      <c r="H453" s="292"/>
      <c r="I453" s="293"/>
      <c r="J453" s="288"/>
      <c r="K453" s="261" t="s">
        <v>331</v>
      </c>
      <c r="L453" s="261"/>
      <c r="M453" s="261"/>
      <c r="N453" s="261"/>
      <c r="O453" s="2"/>
      <c r="P453" s="126"/>
      <c r="Q453" s="119"/>
      <c r="R453" s="119"/>
      <c r="S453" s="119"/>
      <c r="T453" s="3"/>
      <c r="U453" s="256"/>
      <c r="V453" s="257"/>
      <c r="W453" s="256"/>
      <c r="X453" s="258"/>
      <c r="Y453" s="259"/>
      <c r="Z453" s="79"/>
      <c r="AC453" s="112" t="b">
        <f>AC452</f>
        <v>0</v>
      </c>
    </row>
    <row r="454" spans="1:29" ht="30" customHeight="1" x14ac:dyDescent="0.15">
      <c r="B454" s="79"/>
      <c r="E454" s="300"/>
      <c r="F454" s="291"/>
      <c r="G454" s="292"/>
      <c r="H454" s="292"/>
      <c r="I454" s="293"/>
      <c r="J454" s="289"/>
      <c r="K454" s="260" t="s">
        <v>332</v>
      </c>
      <c r="L454" s="260"/>
      <c r="M454" s="260"/>
      <c r="N454" s="260"/>
      <c r="O454" s="2"/>
      <c r="P454" s="126"/>
      <c r="Q454" s="119"/>
      <c r="R454" s="119"/>
      <c r="S454" s="119"/>
      <c r="T454" s="3"/>
      <c r="U454" s="256"/>
      <c r="V454" s="257"/>
      <c r="W454" s="256"/>
      <c r="X454" s="258"/>
      <c r="Y454" s="259"/>
      <c r="Z454" s="79"/>
      <c r="AC454" s="112" t="b">
        <f>AC453</f>
        <v>0</v>
      </c>
    </row>
    <row r="455" spans="1:29" ht="20.100000000000001" customHeight="1" x14ac:dyDescent="0.15">
      <c r="A455" s="112">
        <f>IFERROR(IF(NOT(OR(AND(TRIM($J455)&lt;&gt;"", $AB455 &gt;0),AND(TRIM($J455)="", $AB455 =0))),1001,0),3)</f>
        <v>0</v>
      </c>
      <c r="B455" s="79"/>
      <c r="E455" s="300">
        <v>3060</v>
      </c>
      <c r="F455" s="291" t="s">
        <v>333</v>
      </c>
      <c r="G455" s="292"/>
      <c r="H455" s="292"/>
      <c r="I455" s="293"/>
      <c r="J455" s="290"/>
      <c r="K455" s="261" t="s">
        <v>334</v>
      </c>
      <c r="L455" s="261"/>
      <c r="M455" s="261"/>
      <c r="N455" s="261"/>
      <c r="O455" s="2"/>
      <c r="P455" s="126"/>
      <c r="Q455" s="119"/>
      <c r="R455" s="119"/>
      <c r="S455" s="119"/>
      <c r="T455" s="3"/>
      <c r="U455" s="256"/>
      <c r="V455" s="257"/>
      <c r="W455" s="256"/>
      <c r="X455" s="258"/>
      <c r="Y455" s="259"/>
      <c r="Z455" s="79"/>
      <c r="AB455" s="120">
        <f>COUNTIF($O455:$O461,"○")</f>
        <v>0</v>
      </c>
      <c r="AC455" s="121" t="b">
        <f>A455&lt;&gt;0</f>
        <v>0</v>
      </c>
    </row>
    <row r="456" spans="1:29" ht="20.100000000000001" customHeight="1" x14ac:dyDescent="0.15">
      <c r="B456" s="79"/>
      <c r="E456" s="300"/>
      <c r="F456" s="291"/>
      <c r="G456" s="292"/>
      <c r="H456" s="292"/>
      <c r="I456" s="293"/>
      <c r="J456" s="288"/>
      <c r="K456" s="261" t="s">
        <v>335</v>
      </c>
      <c r="L456" s="261"/>
      <c r="M456" s="261"/>
      <c r="N456" s="261"/>
      <c r="O456" s="2"/>
      <c r="P456" s="126"/>
      <c r="Q456" s="119"/>
      <c r="R456" s="119"/>
      <c r="S456" s="119"/>
      <c r="T456" s="3"/>
      <c r="U456" s="256"/>
      <c r="V456" s="257"/>
      <c r="W456" s="256"/>
      <c r="X456" s="258"/>
      <c r="Y456" s="259"/>
      <c r="Z456" s="79"/>
      <c r="AC456" s="112" t="b">
        <f>AC455</f>
        <v>0</v>
      </c>
    </row>
    <row r="457" spans="1:29" ht="20.100000000000001" customHeight="1" x14ac:dyDescent="0.15">
      <c r="B457" s="79"/>
      <c r="E457" s="300"/>
      <c r="F457" s="291"/>
      <c r="G457" s="292"/>
      <c r="H457" s="292"/>
      <c r="I457" s="293"/>
      <c r="J457" s="288"/>
      <c r="K457" s="261" t="s">
        <v>336</v>
      </c>
      <c r="L457" s="261"/>
      <c r="M457" s="261"/>
      <c r="N457" s="261"/>
      <c r="O457" s="2"/>
      <c r="P457" s="126"/>
      <c r="Q457" s="119"/>
      <c r="R457" s="119"/>
      <c r="S457" s="119"/>
      <c r="T457" s="3"/>
      <c r="U457" s="256"/>
      <c r="V457" s="257"/>
      <c r="W457" s="256"/>
      <c r="X457" s="258"/>
      <c r="Y457" s="259"/>
      <c r="Z457" s="79"/>
      <c r="AC457" s="112" t="b">
        <f t="shared" ref="AC457:AC461" si="26">AC456</f>
        <v>0</v>
      </c>
    </row>
    <row r="458" spans="1:29" ht="20.100000000000001" customHeight="1" x14ac:dyDescent="0.15">
      <c r="B458" s="79"/>
      <c r="E458" s="300"/>
      <c r="F458" s="291"/>
      <c r="G458" s="292"/>
      <c r="H458" s="292"/>
      <c r="I458" s="293"/>
      <c r="J458" s="288"/>
      <c r="K458" s="261" t="s">
        <v>337</v>
      </c>
      <c r="L458" s="261"/>
      <c r="M458" s="261"/>
      <c r="N458" s="261"/>
      <c r="O458" s="2"/>
      <c r="P458" s="126"/>
      <c r="Q458" s="119"/>
      <c r="R458" s="119"/>
      <c r="S458" s="119"/>
      <c r="T458" s="3"/>
      <c r="U458" s="256"/>
      <c r="V458" s="257"/>
      <c r="W458" s="256"/>
      <c r="X458" s="258"/>
      <c r="Y458" s="259"/>
      <c r="Z458" s="79"/>
      <c r="AC458" s="112" t="b">
        <f t="shared" si="26"/>
        <v>0</v>
      </c>
    </row>
    <row r="459" spans="1:29" ht="30" customHeight="1" x14ac:dyDescent="0.15">
      <c r="B459" s="79"/>
      <c r="E459" s="300"/>
      <c r="F459" s="291"/>
      <c r="G459" s="292"/>
      <c r="H459" s="292"/>
      <c r="I459" s="293"/>
      <c r="J459" s="288"/>
      <c r="K459" s="260" t="s">
        <v>338</v>
      </c>
      <c r="L459" s="260"/>
      <c r="M459" s="260"/>
      <c r="N459" s="260"/>
      <c r="O459" s="2"/>
      <c r="P459" s="126"/>
      <c r="Q459" s="119"/>
      <c r="R459" s="119"/>
      <c r="S459" s="119"/>
      <c r="T459" s="3"/>
      <c r="U459" s="256"/>
      <c r="V459" s="257"/>
      <c r="W459" s="256"/>
      <c r="X459" s="258"/>
      <c r="Y459" s="259"/>
      <c r="Z459" s="79"/>
      <c r="AC459" s="112" t="b">
        <f t="shared" si="26"/>
        <v>0</v>
      </c>
    </row>
    <row r="460" spans="1:29" ht="30" customHeight="1" x14ac:dyDescent="0.15">
      <c r="B460" s="79"/>
      <c r="E460" s="300"/>
      <c r="F460" s="291"/>
      <c r="G460" s="292"/>
      <c r="H460" s="292"/>
      <c r="I460" s="293"/>
      <c r="J460" s="288"/>
      <c r="K460" s="260" t="s">
        <v>339</v>
      </c>
      <c r="L460" s="260"/>
      <c r="M460" s="260"/>
      <c r="N460" s="260"/>
      <c r="O460" s="2"/>
      <c r="P460" s="126"/>
      <c r="Q460" s="119"/>
      <c r="R460" s="119"/>
      <c r="S460" s="119"/>
      <c r="T460" s="3"/>
      <c r="U460" s="256"/>
      <c r="V460" s="257"/>
      <c r="W460" s="256"/>
      <c r="X460" s="258"/>
      <c r="Y460" s="259"/>
      <c r="Z460" s="79"/>
      <c r="AC460" s="112" t="b">
        <f t="shared" si="26"/>
        <v>0</v>
      </c>
    </row>
    <row r="461" spans="1:29" ht="30" customHeight="1" x14ac:dyDescent="0.15">
      <c r="A461" s="112">
        <f>IFERROR(IF(AND($O461="○",TRIM($P461)=""),1001,0),3)</f>
        <v>0</v>
      </c>
      <c r="B461" s="79"/>
      <c r="E461" s="300"/>
      <c r="F461" s="291"/>
      <c r="G461" s="292"/>
      <c r="H461" s="292"/>
      <c r="I461" s="293"/>
      <c r="J461" s="289"/>
      <c r="K461" s="261" t="s">
        <v>441</v>
      </c>
      <c r="L461" s="261"/>
      <c r="M461" s="261"/>
      <c r="N461" s="261"/>
      <c r="O461" s="2"/>
      <c r="P461" s="342"/>
      <c r="Q461" s="343"/>
      <c r="R461" s="343"/>
      <c r="S461" s="344"/>
      <c r="T461" s="3"/>
      <c r="U461" s="256"/>
      <c r="V461" s="257"/>
      <c r="W461" s="256"/>
      <c r="X461" s="258"/>
      <c r="Y461" s="259"/>
      <c r="Z461" s="79"/>
      <c r="AC461" s="112" t="b">
        <f t="shared" si="26"/>
        <v>0</v>
      </c>
    </row>
    <row r="462" spans="1:29" ht="20.100000000000001" customHeight="1" x14ac:dyDescent="0.15">
      <c r="A462" s="112">
        <f>IFERROR(IF(NOT(OR(AND(TRIM($J462)&lt;&gt;"", $AB462 &gt;0),AND(TRIM($J462)="", $AB462 =0))),1001,0),3)</f>
        <v>0</v>
      </c>
      <c r="B462" s="79"/>
      <c r="E462" s="300">
        <v>3070</v>
      </c>
      <c r="F462" s="291" t="s">
        <v>340</v>
      </c>
      <c r="G462" s="292"/>
      <c r="H462" s="292"/>
      <c r="I462" s="293"/>
      <c r="J462" s="290"/>
      <c r="K462" s="261" t="s">
        <v>341</v>
      </c>
      <c r="L462" s="261"/>
      <c r="M462" s="261"/>
      <c r="N462" s="261"/>
      <c r="O462" s="2"/>
      <c r="P462" s="126"/>
      <c r="Q462" s="119"/>
      <c r="R462" s="119"/>
      <c r="S462" s="119"/>
      <c r="T462" s="3"/>
      <c r="U462" s="256"/>
      <c r="V462" s="257"/>
      <c r="W462" s="256"/>
      <c r="X462" s="258"/>
      <c r="Y462" s="259"/>
      <c r="Z462" s="79"/>
      <c r="AB462" s="120">
        <f>COUNTIF($O462:$O466,"○")</f>
        <v>0</v>
      </c>
      <c r="AC462" s="121" t="b">
        <f>A462&lt;&gt;0</f>
        <v>0</v>
      </c>
    </row>
    <row r="463" spans="1:29" ht="20.100000000000001" customHeight="1" x14ac:dyDescent="0.15">
      <c r="B463" s="79"/>
      <c r="E463" s="300"/>
      <c r="F463" s="291"/>
      <c r="G463" s="292"/>
      <c r="H463" s="292"/>
      <c r="I463" s="293"/>
      <c r="J463" s="288"/>
      <c r="K463" s="261" t="s">
        <v>342</v>
      </c>
      <c r="L463" s="261"/>
      <c r="M463" s="261"/>
      <c r="N463" s="261"/>
      <c r="O463" s="2"/>
      <c r="P463" s="126"/>
      <c r="Q463" s="119"/>
      <c r="R463" s="119"/>
      <c r="S463" s="119"/>
      <c r="T463" s="3"/>
      <c r="U463" s="256"/>
      <c r="V463" s="257"/>
      <c r="W463" s="256"/>
      <c r="X463" s="258"/>
      <c r="Y463" s="259"/>
      <c r="Z463" s="79"/>
      <c r="AC463" s="112" t="b">
        <f>AC462</f>
        <v>0</v>
      </c>
    </row>
    <row r="464" spans="1:29" ht="20.100000000000001" customHeight="1" x14ac:dyDescent="0.15">
      <c r="B464" s="79"/>
      <c r="E464" s="300"/>
      <c r="F464" s="291"/>
      <c r="G464" s="292"/>
      <c r="H464" s="292"/>
      <c r="I464" s="293"/>
      <c r="J464" s="288"/>
      <c r="K464" s="261" t="s">
        <v>343</v>
      </c>
      <c r="L464" s="261"/>
      <c r="M464" s="261"/>
      <c r="N464" s="261"/>
      <c r="O464" s="2"/>
      <c r="P464" s="126"/>
      <c r="Q464" s="119"/>
      <c r="R464" s="119"/>
      <c r="S464" s="119"/>
      <c r="T464" s="3"/>
      <c r="U464" s="256"/>
      <c r="V464" s="257"/>
      <c r="W464" s="256"/>
      <c r="X464" s="258"/>
      <c r="Y464" s="259"/>
      <c r="Z464" s="79"/>
      <c r="AC464" s="112" t="b">
        <f>AC463</f>
        <v>0</v>
      </c>
    </row>
    <row r="465" spans="1:29" ht="20.100000000000001" customHeight="1" x14ac:dyDescent="0.15">
      <c r="B465" s="79"/>
      <c r="E465" s="300"/>
      <c r="F465" s="291"/>
      <c r="G465" s="292"/>
      <c r="H465" s="292"/>
      <c r="I465" s="293"/>
      <c r="J465" s="288"/>
      <c r="K465" s="261" t="s">
        <v>344</v>
      </c>
      <c r="L465" s="261"/>
      <c r="M465" s="261"/>
      <c r="N465" s="261"/>
      <c r="O465" s="2"/>
      <c r="P465" s="126"/>
      <c r="Q465" s="119"/>
      <c r="R465" s="119"/>
      <c r="S465" s="119"/>
      <c r="T465" s="3"/>
      <c r="U465" s="256"/>
      <c r="V465" s="257"/>
      <c r="W465" s="256"/>
      <c r="X465" s="258"/>
      <c r="Y465" s="259"/>
      <c r="Z465" s="79"/>
      <c r="AC465" s="112" t="b">
        <f>AC464</f>
        <v>0</v>
      </c>
    </row>
    <row r="466" spans="1:29" ht="30" customHeight="1" x14ac:dyDescent="0.15">
      <c r="A466" s="112">
        <f>IFERROR(IF(AND($O466="○",TRIM($P466)=""),1001,0),3)</f>
        <v>0</v>
      </c>
      <c r="B466" s="79"/>
      <c r="E466" s="300"/>
      <c r="F466" s="291"/>
      <c r="G466" s="292"/>
      <c r="H466" s="292"/>
      <c r="I466" s="293"/>
      <c r="J466" s="289"/>
      <c r="K466" s="261" t="s">
        <v>442</v>
      </c>
      <c r="L466" s="261"/>
      <c r="M466" s="261"/>
      <c r="N466" s="261"/>
      <c r="O466" s="2"/>
      <c r="P466" s="342"/>
      <c r="Q466" s="343"/>
      <c r="R466" s="343"/>
      <c r="S466" s="344"/>
      <c r="T466" s="3"/>
      <c r="U466" s="256"/>
      <c r="V466" s="257"/>
      <c r="W466" s="256"/>
      <c r="X466" s="258"/>
      <c r="Y466" s="259"/>
      <c r="Z466" s="79"/>
      <c r="AC466" s="112" t="b">
        <f>AC465</f>
        <v>0</v>
      </c>
    </row>
    <row r="467" spans="1:29" ht="20.100000000000001" customHeight="1" x14ac:dyDescent="0.15">
      <c r="A467" s="112">
        <f>IFERROR(IF(NOT(OR(AND(TRIM($J467)&lt;&gt;"", $AB467 &gt;0),AND(TRIM($J467)="", $AB467 =0))),1001,0),3)</f>
        <v>0</v>
      </c>
      <c r="B467" s="79"/>
      <c r="E467" s="300">
        <v>3080</v>
      </c>
      <c r="F467" s="291" t="s">
        <v>345</v>
      </c>
      <c r="G467" s="292"/>
      <c r="H467" s="292"/>
      <c r="I467" s="293"/>
      <c r="J467" s="290"/>
      <c r="K467" s="261" t="s">
        <v>346</v>
      </c>
      <c r="L467" s="261"/>
      <c r="M467" s="261"/>
      <c r="N467" s="261"/>
      <c r="O467" s="2"/>
      <c r="P467" s="126"/>
      <c r="Q467" s="119"/>
      <c r="R467" s="119"/>
      <c r="S467" s="119"/>
      <c r="T467" s="3"/>
      <c r="U467" s="256"/>
      <c r="V467" s="257"/>
      <c r="W467" s="256"/>
      <c r="X467" s="258"/>
      <c r="Y467" s="259"/>
      <c r="Z467" s="79"/>
      <c r="AB467" s="120">
        <f>COUNTIF($O467:$O469,"○")</f>
        <v>0</v>
      </c>
      <c r="AC467" s="121" t="b">
        <f>A467&lt;&gt;0</f>
        <v>0</v>
      </c>
    </row>
    <row r="468" spans="1:29" ht="20.100000000000001" customHeight="1" x14ac:dyDescent="0.15">
      <c r="B468" s="79"/>
      <c r="E468" s="300"/>
      <c r="F468" s="291"/>
      <c r="G468" s="292"/>
      <c r="H468" s="292"/>
      <c r="I468" s="293"/>
      <c r="J468" s="288"/>
      <c r="K468" s="261" t="s">
        <v>347</v>
      </c>
      <c r="L468" s="261"/>
      <c r="M468" s="261"/>
      <c r="N468" s="261"/>
      <c r="O468" s="2"/>
      <c r="P468" s="126"/>
      <c r="Q468" s="119"/>
      <c r="R468" s="119"/>
      <c r="S468" s="119"/>
      <c r="T468" s="3"/>
      <c r="U468" s="256"/>
      <c r="V468" s="257"/>
      <c r="W468" s="256"/>
      <c r="X468" s="258"/>
      <c r="Y468" s="259"/>
      <c r="Z468" s="79"/>
      <c r="AC468" s="112" t="b">
        <f>AC467</f>
        <v>0</v>
      </c>
    </row>
    <row r="469" spans="1:29" ht="30" customHeight="1" x14ac:dyDescent="0.15">
      <c r="A469" s="112">
        <f>IFERROR(IF(AND($O469="○",TRIM($P469)=""),1001,0),3)</f>
        <v>0</v>
      </c>
      <c r="B469" s="79"/>
      <c r="E469" s="300"/>
      <c r="F469" s="291"/>
      <c r="G469" s="292"/>
      <c r="H469" s="292"/>
      <c r="I469" s="293"/>
      <c r="J469" s="289"/>
      <c r="K469" s="261" t="s">
        <v>443</v>
      </c>
      <c r="L469" s="261"/>
      <c r="M469" s="261"/>
      <c r="N469" s="261"/>
      <c r="O469" s="2"/>
      <c r="P469" s="342"/>
      <c r="Q469" s="343"/>
      <c r="R469" s="343"/>
      <c r="S469" s="344"/>
      <c r="T469" s="3"/>
      <c r="U469" s="256"/>
      <c r="V469" s="257"/>
      <c r="W469" s="256"/>
      <c r="X469" s="258"/>
      <c r="Y469" s="259"/>
      <c r="Z469" s="79"/>
      <c r="AC469" s="112" t="b">
        <f>AC468</f>
        <v>0</v>
      </c>
    </row>
    <row r="470" spans="1:29" ht="20.100000000000001" customHeight="1" x14ac:dyDescent="0.15">
      <c r="A470" s="112">
        <f>IFERROR(IF(NOT(OR(AND(TRIM($J470)&lt;&gt;"", $AB470 &gt;0),AND(TRIM($J470)="", $AB470 =0))),1001,0),3)</f>
        <v>0</v>
      </c>
      <c r="B470" s="79"/>
      <c r="E470" s="300">
        <v>3090</v>
      </c>
      <c r="F470" s="291" t="s">
        <v>348</v>
      </c>
      <c r="G470" s="292"/>
      <c r="H470" s="292"/>
      <c r="I470" s="293"/>
      <c r="J470" s="290"/>
      <c r="K470" s="261" t="s">
        <v>349</v>
      </c>
      <c r="L470" s="261"/>
      <c r="M470" s="261"/>
      <c r="N470" s="261"/>
      <c r="O470" s="2"/>
      <c r="P470" s="126"/>
      <c r="Q470" s="119"/>
      <c r="R470" s="119"/>
      <c r="S470" s="119"/>
      <c r="T470" s="3"/>
      <c r="U470" s="256"/>
      <c r="V470" s="257"/>
      <c r="W470" s="256"/>
      <c r="X470" s="258"/>
      <c r="Y470" s="259"/>
      <c r="Z470" s="79"/>
      <c r="AB470" s="120">
        <f>COUNTIF($O470:$O477,"○")</f>
        <v>0</v>
      </c>
      <c r="AC470" s="121" t="b">
        <f>A470&lt;&gt;0</f>
        <v>0</v>
      </c>
    </row>
    <row r="471" spans="1:29" ht="20.100000000000001" customHeight="1" x14ac:dyDescent="0.15">
      <c r="B471" s="79"/>
      <c r="E471" s="300"/>
      <c r="F471" s="291"/>
      <c r="G471" s="292"/>
      <c r="H471" s="292"/>
      <c r="I471" s="293"/>
      <c r="J471" s="288"/>
      <c r="K471" s="261" t="s">
        <v>350</v>
      </c>
      <c r="L471" s="261"/>
      <c r="M471" s="261"/>
      <c r="N471" s="261"/>
      <c r="O471" s="2"/>
      <c r="P471" s="126"/>
      <c r="Q471" s="119"/>
      <c r="R471" s="119"/>
      <c r="S471" s="119"/>
      <c r="T471" s="3"/>
      <c r="U471" s="256"/>
      <c r="V471" s="257"/>
      <c r="W471" s="256"/>
      <c r="X471" s="258"/>
      <c r="Y471" s="259"/>
      <c r="Z471" s="79"/>
      <c r="AC471" s="112" t="b">
        <f>AC470</f>
        <v>0</v>
      </c>
    </row>
    <row r="472" spans="1:29" ht="20.100000000000001" customHeight="1" x14ac:dyDescent="0.15">
      <c r="B472" s="79"/>
      <c r="E472" s="300"/>
      <c r="F472" s="291"/>
      <c r="G472" s="292"/>
      <c r="H472" s="292"/>
      <c r="I472" s="293"/>
      <c r="J472" s="288"/>
      <c r="K472" s="261" t="s">
        <v>351</v>
      </c>
      <c r="L472" s="261"/>
      <c r="M472" s="261"/>
      <c r="N472" s="261"/>
      <c r="O472" s="2"/>
      <c r="P472" s="126"/>
      <c r="Q472" s="119"/>
      <c r="R472" s="119"/>
      <c r="S472" s="119"/>
      <c r="T472" s="3"/>
      <c r="U472" s="256"/>
      <c r="V472" s="257"/>
      <c r="W472" s="256"/>
      <c r="X472" s="258"/>
      <c r="Y472" s="259"/>
      <c r="Z472" s="79"/>
      <c r="AC472" s="112" t="b">
        <f t="shared" ref="AC472:AC477" si="27">AC471</f>
        <v>0</v>
      </c>
    </row>
    <row r="473" spans="1:29" ht="20.100000000000001" customHeight="1" x14ac:dyDescent="0.15">
      <c r="B473" s="79"/>
      <c r="E473" s="300"/>
      <c r="F473" s="291"/>
      <c r="G473" s="292"/>
      <c r="H473" s="292"/>
      <c r="I473" s="293"/>
      <c r="J473" s="288"/>
      <c r="K473" s="261" t="s">
        <v>352</v>
      </c>
      <c r="L473" s="261"/>
      <c r="M473" s="261"/>
      <c r="N473" s="261"/>
      <c r="O473" s="2"/>
      <c r="P473" s="126"/>
      <c r="Q473" s="119"/>
      <c r="R473" s="119"/>
      <c r="S473" s="119"/>
      <c r="T473" s="3"/>
      <c r="U473" s="256"/>
      <c r="V473" s="257"/>
      <c r="W473" s="256"/>
      <c r="X473" s="258"/>
      <c r="Y473" s="259"/>
      <c r="Z473" s="79"/>
      <c r="AC473" s="112" t="b">
        <f t="shared" si="27"/>
        <v>0</v>
      </c>
    </row>
    <row r="474" spans="1:29" ht="20.100000000000001" customHeight="1" x14ac:dyDescent="0.15">
      <c r="B474" s="79"/>
      <c r="E474" s="300"/>
      <c r="F474" s="291"/>
      <c r="G474" s="292"/>
      <c r="H474" s="292"/>
      <c r="I474" s="293"/>
      <c r="J474" s="288"/>
      <c r="K474" s="261" t="s">
        <v>353</v>
      </c>
      <c r="L474" s="261"/>
      <c r="M474" s="261"/>
      <c r="N474" s="261"/>
      <c r="O474" s="2"/>
      <c r="P474" s="126"/>
      <c r="Q474" s="119"/>
      <c r="R474" s="119"/>
      <c r="S474" s="119"/>
      <c r="T474" s="3"/>
      <c r="U474" s="256"/>
      <c r="V474" s="257"/>
      <c r="W474" s="256"/>
      <c r="X474" s="258"/>
      <c r="Y474" s="259"/>
      <c r="Z474" s="79"/>
      <c r="AC474" s="112" t="b">
        <f t="shared" si="27"/>
        <v>0</v>
      </c>
    </row>
    <row r="475" spans="1:29" ht="20.100000000000001" customHeight="1" x14ac:dyDescent="0.15">
      <c r="B475" s="79"/>
      <c r="E475" s="300"/>
      <c r="F475" s="291"/>
      <c r="G475" s="292"/>
      <c r="H475" s="292"/>
      <c r="I475" s="293"/>
      <c r="J475" s="288"/>
      <c r="K475" s="261" t="s">
        <v>354</v>
      </c>
      <c r="L475" s="261"/>
      <c r="M475" s="261"/>
      <c r="N475" s="261"/>
      <c r="O475" s="2"/>
      <c r="P475" s="126"/>
      <c r="Q475" s="119"/>
      <c r="R475" s="119"/>
      <c r="S475" s="119"/>
      <c r="T475" s="3"/>
      <c r="U475" s="256"/>
      <c r="V475" s="257"/>
      <c r="W475" s="256"/>
      <c r="X475" s="258"/>
      <c r="Y475" s="259"/>
      <c r="Z475" s="79"/>
      <c r="AC475" s="112" t="b">
        <f t="shared" si="27"/>
        <v>0</v>
      </c>
    </row>
    <row r="476" spans="1:29" ht="30" customHeight="1" x14ac:dyDescent="0.15">
      <c r="B476" s="79"/>
      <c r="E476" s="300"/>
      <c r="F476" s="291"/>
      <c r="G476" s="292"/>
      <c r="H476" s="292"/>
      <c r="I476" s="293"/>
      <c r="J476" s="288"/>
      <c r="K476" s="260" t="s">
        <v>355</v>
      </c>
      <c r="L476" s="260"/>
      <c r="M476" s="260"/>
      <c r="N476" s="260"/>
      <c r="O476" s="2"/>
      <c r="P476" s="126"/>
      <c r="Q476" s="119"/>
      <c r="R476" s="119"/>
      <c r="S476" s="119"/>
      <c r="T476" s="3"/>
      <c r="U476" s="256"/>
      <c r="V476" s="257"/>
      <c r="W476" s="256"/>
      <c r="X476" s="258"/>
      <c r="Y476" s="259"/>
      <c r="Z476" s="79"/>
      <c r="AC476" s="112" t="b">
        <f t="shared" si="27"/>
        <v>0</v>
      </c>
    </row>
    <row r="477" spans="1:29" ht="30" customHeight="1" x14ac:dyDescent="0.15">
      <c r="A477" s="112">
        <f>IFERROR(IF(AND($O477="○",TRIM($P477)=""),1001,0),3)</f>
        <v>0</v>
      </c>
      <c r="B477" s="79"/>
      <c r="E477" s="300"/>
      <c r="F477" s="291"/>
      <c r="G477" s="292"/>
      <c r="H477" s="292"/>
      <c r="I477" s="293"/>
      <c r="J477" s="289"/>
      <c r="K477" s="260" t="s">
        <v>444</v>
      </c>
      <c r="L477" s="260"/>
      <c r="M477" s="260"/>
      <c r="N477" s="260"/>
      <c r="O477" s="2"/>
      <c r="P477" s="342"/>
      <c r="Q477" s="343"/>
      <c r="R477" s="343"/>
      <c r="S477" s="344"/>
      <c r="T477" s="3"/>
      <c r="U477" s="256"/>
      <c r="V477" s="257"/>
      <c r="W477" s="256"/>
      <c r="X477" s="258"/>
      <c r="Y477" s="259"/>
      <c r="Z477" s="79"/>
      <c r="AC477" s="112" t="b">
        <f t="shared" si="27"/>
        <v>0</v>
      </c>
    </row>
    <row r="478" spans="1:29" ht="20.100000000000001" customHeight="1" x14ac:dyDescent="0.15">
      <c r="A478" s="112">
        <f>IFERROR(IF(NOT(OR(AND(TRIM($J478)&lt;&gt;"", $AB478 &gt;0),AND(TRIM($J478)="", $AB478 =0))),1001,0),3)</f>
        <v>0</v>
      </c>
      <c r="B478" s="79"/>
      <c r="E478" s="300">
        <v>3100</v>
      </c>
      <c r="F478" s="291" t="s">
        <v>356</v>
      </c>
      <c r="G478" s="292"/>
      <c r="H478" s="292"/>
      <c r="I478" s="293"/>
      <c r="J478" s="290"/>
      <c r="K478" s="261" t="s">
        <v>357</v>
      </c>
      <c r="L478" s="261"/>
      <c r="M478" s="261"/>
      <c r="N478" s="261"/>
      <c r="O478" s="2"/>
      <c r="P478" s="126"/>
      <c r="Q478" s="119"/>
      <c r="R478" s="119"/>
      <c r="S478" s="119"/>
      <c r="T478" s="3"/>
      <c r="U478" s="256"/>
      <c r="V478" s="257"/>
      <c r="W478" s="256"/>
      <c r="X478" s="258"/>
      <c r="Y478" s="259"/>
      <c r="Z478" s="79"/>
      <c r="AB478" s="120">
        <f>COUNTIF($O478:$O489,"○")</f>
        <v>0</v>
      </c>
      <c r="AC478" s="121" t="b">
        <f>A478&lt;&gt;0</f>
        <v>0</v>
      </c>
    </row>
    <row r="479" spans="1:29" ht="20.100000000000001" customHeight="1" x14ac:dyDescent="0.15">
      <c r="B479" s="79"/>
      <c r="E479" s="300"/>
      <c r="F479" s="291"/>
      <c r="G479" s="292"/>
      <c r="H479" s="292"/>
      <c r="I479" s="293"/>
      <c r="J479" s="288"/>
      <c r="K479" s="261" t="s">
        <v>358</v>
      </c>
      <c r="L479" s="261"/>
      <c r="M479" s="261"/>
      <c r="N479" s="261"/>
      <c r="O479" s="2"/>
      <c r="P479" s="126"/>
      <c r="Q479" s="119"/>
      <c r="R479" s="119"/>
      <c r="S479" s="119"/>
      <c r="T479" s="3"/>
      <c r="U479" s="256"/>
      <c r="V479" s="257"/>
      <c r="W479" s="256"/>
      <c r="X479" s="258"/>
      <c r="Y479" s="259"/>
      <c r="Z479" s="79"/>
      <c r="AC479" s="112" t="b">
        <f>AC478</f>
        <v>0</v>
      </c>
    </row>
    <row r="480" spans="1:29" ht="20.100000000000001" customHeight="1" x14ac:dyDescent="0.15">
      <c r="B480" s="79"/>
      <c r="E480" s="300"/>
      <c r="F480" s="291"/>
      <c r="G480" s="292"/>
      <c r="H480" s="292"/>
      <c r="I480" s="293"/>
      <c r="J480" s="288"/>
      <c r="K480" s="261" t="s">
        <v>359</v>
      </c>
      <c r="L480" s="261"/>
      <c r="M480" s="261"/>
      <c r="N480" s="261"/>
      <c r="O480" s="2"/>
      <c r="P480" s="126"/>
      <c r="Q480" s="119"/>
      <c r="R480" s="119"/>
      <c r="S480" s="119"/>
      <c r="T480" s="3"/>
      <c r="U480" s="256"/>
      <c r="V480" s="257"/>
      <c r="W480" s="256"/>
      <c r="X480" s="258"/>
      <c r="Y480" s="259"/>
      <c r="Z480" s="79"/>
      <c r="AC480" s="112" t="b">
        <f t="shared" ref="AC480:AC489" si="28">AC479</f>
        <v>0</v>
      </c>
    </row>
    <row r="481" spans="1:29" ht="20.100000000000001" customHeight="1" x14ac:dyDescent="0.15">
      <c r="B481" s="79"/>
      <c r="E481" s="300"/>
      <c r="F481" s="291"/>
      <c r="G481" s="292"/>
      <c r="H481" s="292"/>
      <c r="I481" s="293"/>
      <c r="J481" s="288"/>
      <c r="K481" s="261" t="s">
        <v>360</v>
      </c>
      <c r="L481" s="261"/>
      <c r="M481" s="261"/>
      <c r="N481" s="261"/>
      <c r="O481" s="2"/>
      <c r="P481" s="126"/>
      <c r="Q481" s="119"/>
      <c r="R481" s="119"/>
      <c r="S481" s="119"/>
      <c r="T481" s="3"/>
      <c r="U481" s="256"/>
      <c r="V481" s="257"/>
      <c r="W481" s="256"/>
      <c r="X481" s="258"/>
      <c r="Y481" s="259"/>
      <c r="Z481" s="79"/>
      <c r="AC481" s="112" t="b">
        <f t="shared" si="28"/>
        <v>0</v>
      </c>
    </row>
    <row r="482" spans="1:29" ht="20.100000000000001" customHeight="1" x14ac:dyDescent="0.15">
      <c r="B482" s="79"/>
      <c r="E482" s="300"/>
      <c r="F482" s="291"/>
      <c r="G482" s="292"/>
      <c r="H482" s="292"/>
      <c r="I482" s="293"/>
      <c r="J482" s="288"/>
      <c r="K482" s="261" t="s">
        <v>361</v>
      </c>
      <c r="L482" s="261"/>
      <c r="M482" s="261"/>
      <c r="N482" s="261"/>
      <c r="O482" s="2"/>
      <c r="P482" s="126"/>
      <c r="Q482" s="119"/>
      <c r="R482" s="119"/>
      <c r="S482" s="119"/>
      <c r="T482" s="3"/>
      <c r="U482" s="256"/>
      <c r="V482" s="257"/>
      <c r="W482" s="256"/>
      <c r="X482" s="258"/>
      <c r="Y482" s="259"/>
      <c r="Z482" s="79"/>
      <c r="AC482" s="112" t="b">
        <f t="shared" si="28"/>
        <v>0</v>
      </c>
    </row>
    <row r="483" spans="1:29" ht="20.100000000000001" customHeight="1" x14ac:dyDescent="0.15">
      <c r="B483" s="79"/>
      <c r="E483" s="300"/>
      <c r="F483" s="291"/>
      <c r="G483" s="292"/>
      <c r="H483" s="292"/>
      <c r="I483" s="293"/>
      <c r="J483" s="288"/>
      <c r="K483" s="261" t="s">
        <v>362</v>
      </c>
      <c r="L483" s="261"/>
      <c r="M483" s="261"/>
      <c r="N483" s="261"/>
      <c r="O483" s="2"/>
      <c r="P483" s="126"/>
      <c r="Q483" s="119"/>
      <c r="R483" s="119"/>
      <c r="S483" s="119"/>
      <c r="T483" s="3"/>
      <c r="U483" s="256"/>
      <c r="V483" s="257"/>
      <c r="W483" s="256"/>
      <c r="X483" s="258"/>
      <c r="Y483" s="259"/>
      <c r="Z483" s="79"/>
      <c r="AC483" s="112" t="b">
        <f t="shared" si="28"/>
        <v>0</v>
      </c>
    </row>
    <row r="484" spans="1:29" ht="20.100000000000001" customHeight="1" x14ac:dyDescent="0.15">
      <c r="B484" s="79"/>
      <c r="E484" s="300"/>
      <c r="F484" s="291"/>
      <c r="G484" s="292"/>
      <c r="H484" s="292"/>
      <c r="I484" s="293"/>
      <c r="J484" s="288"/>
      <c r="K484" s="261" t="s">
        <v>363</v>
      </c>
      <c r="L484" s="261"/>
      <c r="M484" s="261"/>
      <c r="N484" s="261"/>
      <c r="O484" s="2"/>
      <c r="P484" s="126"/>
      <c r="Q484" s="119"/>
      <c r="R484" s="119"/>
      <c r="S484" s="119"/>
      <c r="T484" s="3"/>
      <c r="U484" s="256"/>
      <c r="V484" s="257"/>
      <c r="W484" s="256"/>
      <c r="X484" s="258"/>
      <c r="Y484" s="259"/>
      <c r="Z484" s="79"/>
      <c r="AC484" s="112" t="b">
        <f t="shared" si="28"/>
        <v>0</v>
      </c>
    </row>
    <row r="485" spans="1:29" ht="20.100000000000001" customHeight="1" x14ac:dyDescent="0.15">
      <c r="B485" s="79"/>
      <c r="E485" s="300"/>
      <c r="F485" s="291"/>
      <c r="G485" s="292"/>
      <c r="H485" s="292"/>
      <c r="I485" s="293"/>
      <c r="J485" s="288"/>
      <c r="K485" s="261" t="s">
        <v>364</v>
      </c>
      <c r="L485" s="261"/>
      <c r="M485" s="261"/>
      <c r="N485" s="261"/>
      <c r="O485" s="2"/>
      <c r="P485" s="126"/>
      <c r="Q485" s="119"/>
      <c r="R485" s="119"/>
      <c r="S485" s="119"/>
      <c r="T485" s="3"/>
      <c r="U485" s="256"/>
      <c r="V485" s="257"/>
      <c r="W485" s="256"/>
      <c r="X485" s="258"/>
      <c r="Y485" s="259"/>
      <c r="Z485" s="79"/>
      <c r="AC485" s="112" t="b">
        <f t="shared" si="28"/>
        <v>0</v>
      </c>
    </row>
    <row r="486" spans="1:29" ht="20.100000000000001" customHeight="1" x14ac:dyDescent="0.15">
      <c r="B486" s="79"/>
      <c r="E486" s="300"/>
      <c r="F486" s="291"/>
      <c r="G486" s="292"/>
      <c r="H486" s="292"/>
      <c r="I486" s="293"/>
      <c r="J486" s="288"/>
      <c r="K486" s="261" t="s">
        <v>365</v>
      </c>
      <c r="L486" s="261"/>
      <c r="M486" s="261"/>
      <c r="N486" s="261"/>
      <c r="O486" s="2"/>
      <c r="P486" s="126"/>
      <c r="Q486" s="119"/>
      <c r="R486" s="119"/>
      <c r="S486" s="119"/>
      <c r="T486" s="3"/>
      <c r="U486" s="256"/>
      <c r="V486" s="257"/>
      <c r="W486" s="256"/>
      <c r="X486" s="258"/>
      <c r="Y486" s="259"/>
      <c r="Z486" s="79"/>
      <c r="AC486" s="112" t="b">
        <f t="shared" si="28"/>
        <v>0</v>
      </c>
    </row>
    <row r="487" spans="1:29" ht="20.100000000000001" customHeight="1" x14ac:dyDescent="0.15">
      <c r="B487" s="79"/>
      <c r="E487" s="300"/>
      <c r="F487" s="291"/>
      <c r="G487" s="292"/>
      <c r="H487" s="292"/>
      <c r="I487" s="293"/>
      <c r="J487" s="288"/>
      <c r="K487" s="261" t="s">
        <v>366</v>
      </c>
      <c r="L487" s="261"/>
      <c r="M487" s="261"/>
      <c r="N487" s="261"/>
      <c r="O487" s="2"/>
      <c r="P487" s="126"/>
      <c r="Q487" s="119"/>
      <c r="R487" s="119"/>
      <c r="S487" s="119"/>
      <c r="T487" s="3"/>
      <c r="U487" s="256"/>
      <c r="V487" s="257"/>
      <c r="W487" s="256"/>
      <c r="X487" s="258"/>
      <c r="Y487" s="259"/>
      <c r="Z487" s="79"/>
      <c r="AC487" s="112" t="b">
        <f t="shared" si="28"/>
        <v>0</v>
      </c>
    </row>
    <row r="488" spans="1:29" ht="30" customHeight="1" x14ac:dyDescent="0.15">
      <c r="B488" s="79"/>
      <c r="E488" s="300"/>
      <c r="F488" s="291"/>
      <c r="G488" s="292"/>
      <c r="H488" s="292"/>
      <c r="I488" s="293"/>
      <c r="J488" s="288"/>
      <c r="K488" s="260" t="s">
        <v>367</v>
      </c>
      <c r="L488" s="260"/>
      <c r="M488" s="260"/>
      <c r="N488" s="260"/>
      <c r="O488" s="2"/>
      <c r="P488" s="126"/>
      <c r="Q488" s="119"/>
      <c r="R488" s="119"/>
      <c r="S488" s="119"/>
      <c r="T488" s="3"/>
      <c r="U488" s="256"/>
      <c r="V488" s="257"/>
      <c r="W488" s="256"/>
      <c r="X488" s="258"/>
      <c r="Y488" s="259"/>
      <c r="Z488" s="79"/>
      <c r="AC488" s="112" t="b">
        <f t="shared" si="28"/>
        <v>0</v>
      </c>
    </row>
    <row r="489" spans="1:29" ht="30" customHeight="1" x14ac:dyDescent="0.15">
      <c r="A489" s="112">
        <f>IFERROR(IF(AND($O489="○",TRIM($P489)=""),1001,0),3)</f>
        <v>0</v>
      </c>
      <c r="B489" s="79"/>
      <c r="E489" s="300"/>
      <c r="F489" s="291"/>
      <c r="G489" s="292"/>
      <c r="H489" s="292"/>
      <c r="I489" s="293"/>
      <c r="J489" s="289"/>
      <c r="K489" s="261" t="s">
        <v>445</v>
      </c>
      <c r="L489" s="261"/>
      <c r="M489" s="261"/>
      <c r="N489" s="261"/>
      <c r="O489" s="2"/>
      <c r="P489" s="342"/>
      <c r="Q489" s="343"/>
      <c r="R489" s="343"/>
      <c r="S489" s="344"/>
      <c r="T489" s="3"/>
      <c r="U489" s="256"/>
      <c r="V489" s="257"/>
      <c r="W489" s="256"/>
      <c r="X489" s="258"/>
      <c r="Y489" s="259"/>
      <c r="Z489" s="79"/>
      <c r="AC489" s="112" t="b">
        <f t="shared" si="28"/>
        <v>0</v>
      </c>
    </row>
    <row r="490" spans="1:29" ht="20.100000000000001" customHeight="1" x14ac:dyDescent="0.15">
      <c r="A490" s="112">
        <f>IFERROR(IF(NOT(OR(AND(TRIM($J490)&lt;&gt;"", $AB490 &gt;0),AND(TRIM($J490)="", $AB490 =0))),1001,0),3)</f>
        <v>0</v>
      </c>
      <c r="B490" s="79"/>
      <c r="E490" s="122">
        <v>3110</v>
      </c>
      <c r="F490" s="291" t="s">
        <v>368</v>
      </c>
      <c r="G490" s="292"/>
      <c r="H490" s="292"/>
      <c r="I490" s="293"/>
      <c r="J490" s="2"/>
      <c r="K490" s="261" t="s">
        <v>369</v>
      </c>
      <c r="L490" s="261"/>
      <c r="M490" s="261"/>
      <c r="N490" s="261"/>
      <c r="O490" s="2"/>
      <c r="P490" s="126"/>
      <c r="Q490" s="119"/>
      <c r="R490" s="119"/>
      <c r="S490" s="119"/>
      <c r="T490" s="3"/>
      <c r="U490" s="256"/>
      <c r="V490" s="257"/>
      <c r="W490" s="256"/>
      <c r="X490" s="258"/>
      <c r="Y490" s="259"/>
      <c r="Z490" s="79"/>
      <c r="AB490" s="120">
        <f>COUNTIF($O490:$O490,"○")</f>
        <v>0</v>
      </c>
      <c r="AC490" s="121" t="b">
        <f>A490&lt;&gt;0</f>
        <v>0</v>
      </c>
    </row>
    <row r="491" spans="1:29" ht="20.100000000000001" customHeight="1" x14ac:dyDescent="0.15">
      <c r="A491" s="112">
        <f>IFERROR(IF(NOT(OR(AND(TRIM($J491)&lt;&gt;"", $AB491 &gt;0),AND(TRIM($J491)="", $AB491 =0))),1001,0),3)</f>
        <v>0</v>
      </c>
      <c r="B491" s="79"/>
      <c r="E491" s="300">
        <v>3120</v>
      </c>
      <c r="F491" s="291" t="s">
        <v>370</v>
      </c>
      <c r="G491" s="292"/>
      <c r="H491" s="292"/>
      <c r="I491" s="293"/>
      <c r="J491" s="290"/>
      <c r="K491" s="261" t="s">
        <v>371</v>
      </c>
      <c r="L491" s="261"/>
      <c r="M491" s="261"/>
      <c r="N491" s="261"/>
      <c r="O491" s="2"/>
      <c r="P491" s="126"/>
      <c r="Q491" s="119"/>
      <c r="R491" s="119"/>
      <c r="S491" s="119"/>
      <c r="T491" s="3"/>
      <c r="U491" s="256"/>
      <c r="V491" s="257"/>
      <c r="W491" s="256"/>
      <c r="X491" s="258"/>
      <c r="Y491" s="259"/>
      <c r="Z491" s="79"/>
      <c r="AB491" s="120">
        <f>COUNTIF($O491:$O493,"○")</f>
        <v>0</v>
      </c>
      <c r="AC491" s="121" t="b">
        <f>A491&lt;&gt;0</f>
        <v>0</v>
      </c>
    </row>
    <row r="492" spans="1:29" ht="20.100000000000001" customHeight="1" x14ac:dyDescent="0.15">
      <c r="B492" s="79"/>
      <c r="E492" s="300"/>
      <c r="F492" s="291"/>
      <c r="G492" s="292"/>
      <c r="H492" s="292"/>
      <c r="I492" s="293"/>
      <c r="J492" s="288"/>
      <c r="K492" s="261" t="s">
        <v>372</v>
      </c>
      <c r="L492" s="261"/>
      <c r="M492" s="261"/>
      <c r="N492" s="261"/>
      <c r="O492" s="2"/>
      <c r="P492" s="126"/>
      <c r="Q492" s="119"/>
      <c r="R492" s="119"/>
      <c r="S492" s="119"/>
      <c r="T492" s="3"/>
      <c r="U492" s="256"/>
      <c r="V492" s="257"/>
      <c r="W492" s="256"/>
      <c r="X492" s="258"/>
      <c r="Y492" s="259"/>
      <c r="Z492" s="79"/>
      <c r="AC492" s="112" t="b">
        <f>AC491</f>
        <v>0</v>
      </c>
    </row>
    <row r="493" spans="1:29" ht="30" customHeight="1" x14ac:dyDescent="0.15">
      <c r="A493" s="112">
        <f>IFERROR(IF(AND($O493="○",TRIM($P493)=""),1001,0),3)</f>
        <v>0</v>
      </c>
      <c r="B493" s="79"/>
      <c r="E493" s="300"/>
      <c r="F493" s="291"/>
      <c r="G493" s="292"/>
      <c r="H493" s="292"/>
      <c r="I493" s="293"/>
      <c r="J493" s="289"/>
      <c r="K493" s="261" t="s">
        <v>446</v>
      </c>
      <c r="L493" s="261"/>
      <c r="M493" s="261"/>
      <c r="N493" s="261"/>
      <c r="O493" s="2"/>
      <c r="P493" s="342"/>
      <c r="Q493" s="343"/>
      <c r="R493" s="343"/>
      <c r="S493" s="344"/>
      <c r="T493" s="3"/>
      <c r="U493" s="256"/>
      <c r="V493" s="257"/>
      <c r="W493" s="256"/>
      <c r="X493" s="258"/>
      <c r="Y493" s="259"/>
      <c r="Z493" s="79"/>
      <c r="AC493" s="112" t="b">
        <f>AC492</f>
        <v>0</v>
      </c>
    </row>
    <row r="494" spans="1:29" ht="20.100000000000001" customHeight="1" x14ac:dyDescent="0.15">
      <c r="A494" s="112">
        <f>IFERROR(IF(NOT(OR(AND(TRIM($J494)&lt;&gt;"", $AB494 &gt;0),AND(TRIM($J494)="", $AB494 =0))),1001,0),3)</f>
        <v>0</v>
      </c>
      <c r="B494" s="79"/>
      <c r="E494" s="300">
        <v>3130</v>
      </c>
      <c r="F494" s="291" t="s">
        <v>373</v>
      </c>
      <c r="G494" s="292"/>
      <c r="H494" s="292"/>
      <c r="I494" s="293"/>
      <c r="J494" s="290"/>
      <c r="K494" s="261" t="s">
        <v>374</v>
      </c>
      <c r="L494" s="261"/>
      <c r="M494" s="261"/>
      <c r="N494" s="261"/>
      <c r="O494" s="2"/>
      <c r="P494" s="126"/>
      <c r="Q494" s="119"/>
      <c r="R494" s="119"/>
      <c r="S494" s="119"/>
      <c r="T494" s="3"/>
      <c r="U494" s="256"/>
      <c r="V494" s="257"/>
      <c r="W494" s="256"/>
      <c r="X494" s="258"/>
      <c r="Y494" s="259"/>
      <c r="Z494" s="79"/>
      <c r="AB494" s="120">
        <f>COUNTIF($O494:$O495,"○")</f>
        <v>0</v>
      </c>
      <c r="AC494" s="121" t="b">
        <f>A494&lt;&gt;0</f>
        <v>0</v>
      </c>
    </row>
    <row r="495" spans="1:29" ht="20.100000000000001" customHeight="1" x14ac:dyDescent="0.15">
      <c r="B495" s="79"/>
      <c r="E495" s="300"/>
      <c r="F495" s="291"/>
      <c r="G495" s="292"/>
      <c r="H495" s="292"/>
      <c r="I495" s="293"/>
      <c r="J495" s="289"/>
      <c r="K495" s="261" t="s">
        <v>375</v>
      </c>
      <c r="L495" s="261"/>
      <c r="M495" s="261"/>
      <c r="N495" s="261"/>
      <c r="O495" s="2"/>
      <c r="P495" s="126"/>
      <c r="Q495" s="119"/>
      <c r="R495" s="119"/>
      <c r="S495" s="119"/>
      <c r="T495" s="3"/>
      <c r="U495" s="256"/>
      <c r="V495" s="257"/>
      <c r="W495" s="256"/>
      <c r="X495" s="258"/>
      <c r="Y495" s="259"/>
      <c r="Z495" s="79"/>
      <c r="AC495" s="112" t="b">
        <f>AC494</f>
        <v>0</v>
      </c>
    </row>
    <row r="496" spans="1:29" ht="20.100000000000001" customHeight="1" x14ac:dyDescent="0.15">
      <c r="A496" s="112">
        <f>IFERROR(IF(NOT(OR(AND(TRIM($J496)&lt;&gt;"", $AB496 &gt;0),AND(TRIM($J496)="", $AB496 =0))),1001,0),3)</f>
        <v>0</v>
      </c>
      <c r="B496" s="79"/>
      <c r="E496" s="300">
        <v>3140</v>
      </c>
      <c r="F496" s="291" t="s">
        <v>376</v>
      </c>
      <c r="G496" s="292"/>
      <c r="H496" s="292"/>
      <c r="I496" s="293"/>
      <c r="J496" s="290"/>
      <c r="K496" s="261" t="s">
        <v>327</v>
      </c>
      <c r="L496" s="261"/>
      <c r="M496" s="261"/>
      <c r="N496" s="261"/>
      <c r="O496" s="2"/>
      <c r="P496" s="126"/>
      <c r="Q496" s="119"/>
      <c r="R496" s="119"/>
      <c r="S496" s="119"/>
      <c r="T496" s="3"/>
      <c r="U496" s="256"/>
      <c r="V496" s="257"/>
      <c r="W496" s="256"/>
      <c r="X496" s="258"/>
      <c r="Y496" s="259"/>
      <c r="Z496" s="79"/>
      <c r="AB496" s="120">
        <f>COUNTIF($O496:$O503,"○")</f>
        <v>0</v>
      </c>
      <c r="AC496" s="121" t="b">
        <f>A496&lt;&gt;0</f>
        <v>0</v>
      </c>
    </row>
    <row r="497" spans="1:29" ht="20.100000000000001" customHeight="1" x14ac:dyDescent="0.15">
      <c r="B497" s="79"/>
      <c r="E497" s="300"/>
      <c r="F497" s="291"/>
      <c r="G497" s="292"/>
      <c r="H497" s="292"/>
      <c r="I497" s="293"/>
      <c r="J497" s="288"/>
      <c r="K497" s="261" t="s">
        <v>377</v>
      </c>
      <c r="L497" s="261"/>
      <c r="M497" s="261"/>
      <c r="N497" s="261"/>
      <c r="O497" s="2"/>
      <c r="P497" s="126"/>
      <c r="Q497" s="119"/>
      <c r="R497" s="119"/>
      <c r="S497" s="119"/>
      <c r="T497" s="3"/>
      <c r="U497" s="256"/>
      <c r="V497" s="257"/>
      <c r="W497" s="256"/>
      <c r="X497" s="258"/>
      <c r="Y497" s="259"/>
      <c r="Z497" s="79"/>
      <c r="AC497" s="112" t="b">
        <f>AC496</f>
        <v>0</v>
      </c>
    </row>
    <row r="498" spans="1:29" ht="20.100000000000001" customHeight="1" x14ac:dyDescent="0.15">
      <c r="B498" s="79"/>
      <c r="E498" s="300"/>
      <c r="F498" s="291"/>
      <c r="G498" s="292"/>
      <c r="H498" s="292"/>
      <c r="I498" s="293"/>
      <c r="J498" s="288"/>
      <c r="K498" s="261" t="s">
        <v>378</v>
      </c>
      <c r="L498" s="261"/>
      <c r="M498" s="261"/>
      <c r="N498" s="261"/>
      <c r="O498" s="2"/>
      <c r="P498" s="126"/>
      <c r="Q498" s="119"/>
      <c r="R498" s="119"/>
      <c r="S498" s="119"/>
      <c r="T498" s="3"/>
      <c r="U498" s="256"/>
      <c r="V498" s="257"/>
      <c r="W498" s="256"/>
      <c r="X498" s="258"/>
      <c r="Y498" s="259"/>
      <c r="Z498" s="79"/>
      <c r="AC498" s="112" t="b">
        <f t="shared" ref="AC498:AC503" si="29">AC497</f>
        <v>0</v>
      </c>
    </row>
    <row r="499" spans="1:29" ht="20.100000000000001" customHeight="1" x14ac:dyDescent="0.15">
      <c r="B499" s="79"/>
      <c r="E499" s="300"/>
      <c r="F499" s="291"/>
      <c r="G499" s="292"/>
      <c r="H499" s="292"/>
      <c r="I499" s="293"/>
      <c r="J499" s="288"/>
      <c r="K499" s="261" t="s">
        <v>379</v>
      </c>
      <c r="L499" s="261"/>
      <c r="M499" s="261"/>
      <c r="N499" s="261"/>
      <c r="O499" s="2"/>
      <c r="P499" s="126"/>
      <c r="Q499" s="119"/>
      <c r="R499" s="119"/>
      <c r="S499" s="119"/>
      <c r="T499" s="3"/>
      <c r="U499" s="256"/>
      <c r="V499" s="257"/>
      <c r="W499" s="256"/>
      <c r="X499" s="258"/>
      <c r="Y499" s="259"/>
      <c r="Z499" s="79"/>
      <c r="AC499" s="112" t="b">
        <f t="shared" si="29"/>
        <v>0</v>
      </c>
    </row>
    <row r="500" spans="1:29" ht="20.100000000000001" customHeight="1" x14ac:dyDescent="0.15">
      <c r="B500" s="79"/>
      <c r="E500" s="300"/>
      <c r="F500" s="291"/>
      <c r="G500" s="292"/>
      <c r="H500" s="292"/>
      <c r="I500" s="293"/>
      <c r="J500" s="288"/>
      <c r="K500" s="261" t="s">
        <v>380</v>
      </c>
      <c r="L500" s="261"/>
      <c r="M500" s="261"/>
      <c r="N500" s="261"/>
      <c r="O500" s="2"/>
      <c r="P500" s="126"/>
      <c r="Q500" s="119"/>
      <c r="R500" s="119"/>
      <c r="S500" s="119"/>
      <c r="T500" s="3"/>
      <c r="U500" s="256"/>
      <c r="V500" s="257"/>
      <c r="W500" s="256"/>
      <c r="X500" s="258"/>
      <c r="Y500" s="259"/>
      <c r="Z500" s="79"/>
      <c r="AC500" s="112" t="b">
        <f t="shared" si="29"/>
        <v>0</v>
      </c>
    </row>
    <row r="501" spans="1:29" ht="20.100000000000001" customHeight="1" x14ac:dyDescent="0.15">
      <c r="B501" s="79"/>
      <c r="E501" s="300"/>
      <c r="F501" s="291"/>
      <c r="G501" s="292"/>
      <c r="H501" s="292"/>
      <c r="I501" s="293"/>
      <c r="J501" s="288"/>
      <c r="K501" s="261" t="s">
        <v>381</v>
      </c>
      <c r="L501" s="261"/>
      <c r="M501" s="261"/>
      <c r="N501" s="261"/>
      <c r="O501" s="2"/>
      <c r="P501" s="126"/>
      <c r="Q501" s="119"/>
      <c r="R501" s="119"/>
      <c r="S501" s="119"/>
      <c r="T501" s="3"/>
      <c r="U501" s="256"/>
      <c r="V501" s="257"/>
      <c r="W501" s="256"/>
      <c r="X501" s="258"/>
      <c r="Y501" s="259"/>
      <c r="Z501" s="79"/>
      <c r="AC501" s="112" t="b">
        <f t="shared" si="29"/>
        <v>0</v>
      </c>
    </row>
    <row r="502" spans="1:29" ht="30" customHeight="1" x14ac:dyDescent="0.15">
      <c r="B502" s="79"/>
      <c r="E502" s="300"/>
      <c r="F502" s="291"/>
      <c r="G502" s="292"/>
      <c r="H502" s="292"/>
      <c r="I502" s="293"/>
      <c r="J502" s="288"/>
      <c r="K502" s="260" t="s">
        <v>382</v>
      </c>
      <c r="L502" s="260"/>
      <c r="M502" s="260"/>
      <c r="N502" s="260"/>
      <c r="O502" s="2"/>
      <c r="P502" s="126"/>
      <c r="Q502" s="119"/>
      <c r="R502" s="119"/>
      <c r="S502" s="119"/>
      <c r="T502" s="3"/>
      <c r="U502" s="256"/>
      <c r="V502" s="257"/>
      <c r="W502" s="256"/>
      <c r="X502" s="258"/>
      <c r="Y502" s="259"/>
      <c r="Z502" s="79"/>
      <c r="AC502" s="112" t="b">
        <f t="shared" si="29"/>
        <v>0</v>
      </c>
    </row>
    <row r="503" spans="1:29" ht="30" customHeight="1" x14ac:dyDescent="0.15">
      <c r="A503" s="112">
        <f>IFERROR(IF(AND($O503="○",TRIM($P503)=""),1001,0),3)</f>
        <v>0</v>
      </c>
      <c r="B503" s="79"/>
      <c r="E503" s="300"/>
      <c r="F503" s="291"/>
      <c r="G503" s="292"/>
      <c r="H503" s="292"/>
      <c r="I503" s="293"/>
      <c r="J503" s="289"/>
      <c r="K503" s="260" t="s">
        <v>447</v>
      </c>
      <c r="L503" s="260"/>
      <c r="M503" s="260"/>
      <c r="N503" s="260"/>
      <c r="O503" s="2"/>
      <c r="P503" s="342"/>
      <c r="Q503" s="343"/>
      <c r="R503" s="343"/>
      <c r="S503" s="344"/>
      <c r="T503" s="3"/>
      <c r="U503" s="256"/>
      <c r="V503" s="257"/>
      <c r="W503" s="256"/>
      <c r="X503" s="258"/>
      <c r="Y503" s="259"/>
      <c r="Z503" s="79"/>
      <c r="AC503" s="112" t="b">
        <f t="shared" si="29"/>
        <v>0</v>
      </c>
    </row>
    <row r="504" spans="1:29" ht="20.100000000000001" customHeight="1" x14ac:dyDescent="0.15">
      <c r="A504" s="112">
        <f>IFERROR(IF(NOT(OR(AND(TRIM($J504)&lt;&gt;"", $AB504 &gt;0),AND(TRIM($J504)="", $AB504 =0))),1001,0),3)</f>
        <v>0</v>
      </c>
      <c r="B504" s="79"/>
      <c r="E504" s="300">
        <v>3150</v>
      </c>
      <c r="F504" s="291" t="s">
        <v>383</v>
      </c>
      <c r="G504" s="292"/>
      <c r="H504" s="292"/>
      <c r="I504" s="293"/>
      <c r="J504" s="290"/>
      <c r="K504" s="261" t="s">
        <v>384</v>
      </c>
      <c r="L504" s="261"/>
      <c r="M504" s="261"/>
      <c r="N504" s="261"/>
      <c r="O504" s="2"/>
      <c r="P504" s="126"/>
      <c r="Q504" s="119"/>
      <c r="R504" s="119"/>
      <c r="S504" s="119"/>
      <c r="T504" s="3"/>
      <c r="U504" s="256"/>
      <c r="V504" s="257"/>
      <c r="W504" s="256"/>
      <c r="X504" s="258"/>
      <c r="Y504" s="259"/>
      <c r="Z504" s="79"/>
      <c r="AB504" s="120">
        <f>COUNTIF($O504:$O507,"○")</f>
        <v>0</v>
      </c>
      <c r="AC504" s="121" t="b">
        <f>A504&lt;&gt;0</f>
        <v>0</v>
      </c>
    </row>
    <row r="505" spans="1:29" ht="20.100000000000001" customHeight="1" x14ac:dyDescent="0.15">
      <c r="B505" s="79"/>
      <c r="E505" s="300"/>
      <c r="F505" s="291"/>
      <c r="G505" s="292"/>
      <c r="H505" s="292"/>
      <c r="I505" s="293"/>
      <c r="J505" s="288"/>
      <c r="K505" s="261" t="s">
        <v>385</v>
      </c>
      <c r="L505" s="261"/>
      <c r="M505" s="261"/>
      <c r="N505" s="261"/>
      <c r="O505" s="2"/>
      <c r="P505" s="126"/>
      <c r="Q505" s="119"/>
      <c r="R505" s="119"/>
      <c r="S505" s="119"/>
      <c r="T505" s="3"/>
      <c r="U505" s="256"/>
      <c r="V505" s="257"/>
      <c r="W505" s="256"/>
      <c r="X505" s="258"/>
      <c r="Y505" s="259"/>
      <c r="Z505" s="79"/>
      <c r="AC505" s="112" t="b">
        <f>AC504</f>
        <v>0</v>
      </c>
    </row>
    <row r="506" spans="1:29" ht="30" customHeight="1" x14ac:dyDescent="0.15">
      <c r="B506" s="79"/>
      <c r="E506" s="300"/>
      <c r="F506" s="291"/>
      <c r="G506" s="292"/>
      <c r="H506" s="292"/>
      <c r="I506" s="293"/>
      <c r="J506" s="288"/>
      <c r="K506" s="260" t="s">
        <v>386</v>
      </c>
      <c r="L506" s="260"/>
      <c r="M506" s="260"/>
      <c r="N506" s="260"/>
      <c r="O506" s="2"/>
      <c r="P506" s="126"/>
      <c r="Q506" s="119"/>
      <c r="R506" s="119"/>
      <c r="S506" s="119"/>
      <c r="T506" s="3"/>
      <c r="U506" s="256"/>
      <c r="V506" s="257"/>
      <c r="W506" s="256"/>
      <c r="X506" s="258"/>
      <c r="Y506" s="259"/>
      <c r="Z506" s="79"/>
      <c r="AC506" s="112" t="b">
        <f t="shared" ref="AC506:AC507" si="30">AC505</f>
        <v>0</v>
      </c>
    </row>
    <row r="507" spans="1:29" ht="30" customHeight="1" x14ac:dyDescent="0.15">
      <c r="A507" s="112">
        <f>IFERROR(IF(AND($O507="○",TRIM($P507)=""),1001,0),3)</f>
        <v>0</v>
      </c>
      <c r="B507" s="79"/>
      <c r="E507" s="300"/>
      <c r="F507" s="291"/>
      <c r="G507" s="292"/>
      <c r="H507" s="292"/>
      <c r="I507" s="293"/>
      <c r="J507" s="289"/>
      <c r="K507" s="261" t="s">
        <v>448</v>
      </c>
      <c r="L507" s="261"/>
      <c r="M507" s="261"/>
      <c r="N507" s="261"/>
      <c r="O507" s="2"/>
      <c r="P507" s="342"/>
      <c r="Q507" s="343"/>
      <c r="R507" s="343"/>
      <c r="S507" s="344"/>
      <c r="T507" s="3"/>
      <c r="U507" s="256"/>
      <c r="V507" s="257"/>
      <c r="W507" s="256"/>
      <c r="X507" s="258"/>
      <c r="Y507" s="259"/>
      <c r="Z507" s="79"/>
      <c r="AC507" s="112" t="b">
        <f t="shared" si="30"/>
        <v>0</v>
      </c>
    </row>
    <row r="508" spans="1:29" ht="20.100000000000001" customHeight="1" x14ac:dyDescent="0.15">
      <c r="A508" s="112">
        <f>IFERROR(IF(NOT(OR(AND(TRIM($J508)&lt;&gt;"", $AB508 &gt;0),AND(TRIM($J508)="", $AB508 =0))),1001,0),3)</f>
        <v>0</v>
      </c>
      <c r="B508" s="79"/>
      <c r="E508" s="300">
        <v>3160</v>
      </c>
      <c r="F508" s="291" t="s">
        <v>387</v>
      </c>
      <c r="G508" s="292"/>
      <c r="H508" s="292"/>
      <c r="I508" s="293"/>
      <c r="J508" s="290"/>
      <c r="K508" s="261" t="s">
        <v>388</v>
      </c>
      <c r="L508" s="261"/>
      <c r="M508" s="261"/>
      <c r="N508" s="261"/>
      <c r="O508" s="2"/>
      <c r="P508" s="126"/>
      <c r="Q508" s="119"/>
      <c r="R508" s="119"/>
      <c r="S508" s="119"/>
      <c r="T508" s="3"/>
      <c r="U508" s="256"/>
      <c r="V508" s="257"/>
      <c r="W508" s="256"/>
      <c r="X508" s="258"/>
      <c r="Y508" s="259"/>
      <c r="Z508" s="79"/>
      <c r="AB508" s="120">
        <f>COUNTIF($O508:$O509,"○")</f>
        <v>0</v>
      </c>
      <c r="AC508" s="121" t="b">
        <f>A508&lt;&gt;0</f>
        <v>0</v>
      </c>
    </row>
    <row r="509" spans="1:29" ht="20.100000000000001" customHeight="1" x14ac:dyDescent="0.15">
      <c r="B509" s="79"/>
      <c r="E509" s="300"/>
      <c r="F509" s="291"/>
      <c r="G509" s="292"/>
      <c r="H509" s="292"/>
      <c r="I509" s="293"/>
      <c r="J509" s="289"/>
      <c r="K509" s="261" t="s">
        <v>389</v>
      </c>
      <c r="L509" s="261"/>
      <c r="M509" s="261"/>
      <c r="N509" s="261"/>
      <c r="O509" s="2"/>
      <c r="P509" s="126"/>
      <c r="Q509" s="119"/>
      <c r="R509" s="119"/>
      <c r="S509" s="119"/>
      <c r="T509" s="3"/>
      <c r="U509" s="256"/>
      <c r="V509" s="257"/>
      <c r="W509" s="256"/>
      <c r="X509" s="258"/>
      <c r="Y509" s="259"/>
      <c r="Z509" s="79"/>
      <c r="AC509" s="112" t="b">
        <f>AC508</f>
        <v>0</v>
      </c>
    </row>
    <row r="510" spans="1:29" ht="20.100000000000001" customHeight="1" x14ac:dyDescent="0.15">
      <c r="A510" s="112">
        <f>IFERROR(IF(NOT(OR(AND(TRIM($J510)&lt;&gt;"", $AB510 &gt;0),AND(TRIM($J510)="", $AB510 =0))),1001,0),3)</f>
        <v>0</v>
      </c>
      <c r="C510" s="49"/>
      <c r="E510" s="300">
        <v>3170</v>
      </c>
      <c r="F510" s="291" t="s">
        <v>390</v>
      </c>
      <c r="G510" s="292"/>
      <c r="H510" s="292"/>
      <c r="I510" s="293"/>
      <c r="J510" s="290"/>
      <c r="K510" s="261" t="s">
        <v>391</v>
      </c>
      <c r="L510" s="261"/>
      <c r="M510" s="261"/>
      <c r="N510" s="261"/>
      <c r="O510" s="2"/>
      <c r="P510" s="126"/>
      <c r="Q510" s="119"/>
      <c r="R510" s="119"/>
      <c r="S510" s="119"/>
      <c r="T510" s="3"/>
      <c r="U510" s="256"/>
      <c r="V510" s="257"/>
      <c r="W510" s="256"/>
      <c r="X510" s="258"/>
      <c r="Y510" s="259"/>
      <c r="Z510" s="79"/>
      <c r="AB510" s="120">
        <f>COUNTIF($O510:$O513,"○")</f>
        <v>0</v>
      </c>
      <c r="AC510" s="121" t="b">
        <f>A510&lt;&gt;0</f>
        <v>0</v>
      </c>
    </row>
    <row r="511" spans="1:29" ht="20.100000000000001" customHeight="1" x14ac:dyDescent="0.15">
      <c r="C511" s="49"/>
      <c r="E511" s="300"/>
      <c r="F511" s="291"/>
      <c r="G511" s="292"/>
      <c r="H511" s="292"/>
      <c r="I511" s="293"/>
      <c r="J511" s="288"/>
      <c r="K511" s="261" t="s">
        <v>392</v>
      </c>
      <c r="L511" s="261"/>
      <c r="M511" s="261"/>
      <c r="N511" s="261"/>
      <c r="O511" s="2"/>
      <c r="P511" s="126"/>
      <c r="Q511" s="119"/>
      <c r="R511" s="119"/>
      <c r="S511" s="119"/>
      <c r="T511" s="3"/>
      <c r="U511" s="256"/>
      <c r="V511" s="257"/>
      <c r="W511" s="256"/>
      <c r="X511" s="258"/>
      <c r="Y511" s="259"/>
      <c r="Z511" s="79"/>
      <c r="AC511" s="112" t="b">
        <f>AC510</f>
        <v>0</v>
      </c>
    </row>
    <row r="512" spans="1:29" ht="20.100000000000001" customHeight="1" x14ac:dyDescent="0.15">
      <c r="C512" s="49"/>
      <c r="E512" s="300"/>
      <c r="F512" s="291"/>
      <c r="G512" s="292"/>
      <c r="H512" s="292"/>
      <c r="I512" s="293"/>
      <c r="J512" s="288"/>
      <c r="K512" s="261" t="s">
        <v>393</v>
      </c>
      <c r="L512" s="261"/>
      <c r="M512" s="261"/>
      <c r="N512" s="261"/>
      <c r="O512" s="2"/>
      <c r="P512" s="126"/>
      <c r="Q512" s="119"/>
      <c r="R512" s="119"/>
      <c r="S512" s="119"/>
      <c r="T512" s="3"/>
      <c r="U512" s="256"/>
      <c r="V512" s="257"/>
      <c r="W512" s="256"/>
      <c r="X512" s="258"/>
      <c r="Y512" s="259"/>
      <c r="Z512" s="79"/>
      <c r="AC512" s="112" t="b">
        <f t="shared" ref="AC512:AC513" si="31">AC511</f>
        <v>0</v>
      </c>
    </row>
    <row r="513" spans="1:29" ht="30" customHeight="1" x14ac:dyDescent="0.15">
      <c r="A513" s="112">
        <f>IFERROR(IF(AND($O513="○",TRIM($P513)=""),1001,0),3)</f>
        <v>0</v>
      </c>
      <c r="C513" s="49"/>
      <c r="E513" s="300"/>
      <c r="F513" s="291"/>
      <c r="G513" s="292"/>
      <c r="H513" s="292"/>
      <c r="I513" s="293"/>
      <c r="J513" s="289"/>
      <c r="K513" s="261" t="s">
        <v>449</v>
      </c>
      <c r="L513" s="261"/>
      <c r="M513" s="261"/>
      <c r="N513" s="261"/>
      <c r="O513" s="2"/>
      <c r="P513" s="342"/>
      <c r="Q513" s="343"/>
      <c r="R513" s="343"/>
      <c r="S513" s="344"/>
      <c r="T513" s="3"/>
      <c r="U513" s="256"/>
      <c r="V513" s="257"/>
      <c r="W513" s="256"/>
      <c r="X513" s="258"/>
      <c r="Y513" s="259"/>
      <c r="Z513" s="79"/>
      <c r="AC513" s="112" t="b">
        <f t="shared" si="31"/>
        <v>0</v>
      </c>
    </row>
    <row r="514" spans="1:29" ht="20.100000000000001" customHeight="1" x14ac:dyDescent="0.15">
      <c r="A514" s="112">
        <f>IFERROR(IF(NOT(OR(AND(TRIM($J514)&lt;&gt;"", $AB514 &gt;0),AND(TRIM($J514)="", $AB514 =0))),1001,0),3)</f>
        <v>0</v>
      </c>
      <c r="C514" s="49"/>
      <c r="E514" s="300">
        <v>4010</v>
      </c>
      <c r="F514" s="291" t="s">
        <v>394</v>
      </c>
      <c r="G514" s="292"/>
      <c r="H514" s="292"/>
      <c r="I514" s="293"/>
      <c r="J514" s="290"/>
      <c r="K514" s="261" t="s">
        <v>395</v>
      </c>
      <c r="L514" s="261"/>
      <c r="M514" s="261"/>
      <c r="N514" s="261"/>
      <c r="O514" s="2"/>
      <c r="P514" s="128"/>
      <c r="Q514" s="129"/>
      <c r="R514" s="129"/>
      <c r="S514" s="129"/>
      <c r="T514" s="3"/>
      <c r="U514" s="256"/>
      <c r="V514" s="257"/>
      <c r="W514" s="256"/>
      <c r="X514" s="258"/>
      <c r="Y514" s="259"/>
      <c r="Z514" s="79"/>
      <c r="AB514" s="120">
        <f>COUNTIF($O514:$O521,"○")</f>
        <v>0</v>
      </c>
      <c r="AC514" s="121" t="b">
        <f>A514&lt;&gt;0</f>
        <v>0</v>
      </c>
    </row>
    <row r="515" spans="1:29" ht="20.100000000000001" customHeight="1" x14ac:dyDescent="0.15">
      <c r="C515" s="49"/>
      <c r="E515" s="300"/>
      <c r="F515" s="291"/>
      <c r="G515" s="292"/>
      <c r="H515" s="292"/>
      <c r="I515" s="293"/>
      <c r="J515" s="288"/>
      <c r="K515" s="261" t="s">
        <v>396</v>
      </c>
      <c r="L515" s="261"/>
      <c r="M515" s="261"/>
      <c r="N515" s="261"/>
      <c r="O515" s="2"/>
      <c r="P515" s="126"/>
      <c r="Q515" s="119"/>
      <c r="R515" s="119"/>
      <c r="S515" s="119"/>
      <c r="T515" s="3"/>
      <c r="U515" s="256"/>
      <c r="V515" s="257"/>
      <c r="W515" s="256"/>
      <c r="X515" s="258"/>
      <c r="Y515" s="259"/>
      <c r="Z515" s="79"/>
      <c r="AC515" s="112" t="b">
        <f>AC514</f>
        <v>0</v>
      </c>
    </row>
    <row r="516" spans="1:29" ht="20.100000000000001" customHeight="1" x14ac:dyDescent="0.15">
      <c r="C516" s="49"/>
      <c r="E516" s="300"/>
      <c r="F516" s="291"/>
      <c r="G516" s="292"/>
      <c r="H516" s="292"/>
      <c r="I516" s="293"/>
      <c r="J516" s="288"/>
      <c r="K516" s="261" t="s">
        <v>397</v>
      </c>
      <c r="L516" s="261"/>
      <c r="M516" s="261"/>
      <c r="N516" s="261"/>
      <c r="O516" s="2"/>
      <c r="P516" s="126"/>
      <c r="Q516" s="119"/>
      <c r="R516" s="119"/>
      <c r="S516" s="119"/>
      <c r="T516" s="3"/>
      <c r="U516" s="256"/>
      <c r="V516" s="257"/>
      <c r="W516" s="256"/>
      <c r="X516" s="258"/>
      <c r="Y516" s="259"/>
      <c r="Z516" s="79"/>
      <c r="AC516" s="112" t="b">
        <f t="shared" ref="AC516:AC521" si="32">AC515</f>
        <v>0</v>
      </c>
    </row>
    <row r="517" spans="1:29" ht="20.100000000000001" customHeight="1" x14ac:dyDescent="0.15">
      <c r="C517" s="49"/>
      <c r="E517" s="300"/>
      <c r="F517" s="291"/>
      <c r="G517" s="292"/>
      <c r="H517" s="292"/>
      <c r="I517" s="293"/>
      <c r="J517" s="288"/>
      <c r="K517" s="261" t="s">
        <v>398</v>
      </c>
      <c r="L517" s="261"/>
      <c r="M517" s="261"/>
      <c r="N517" s="261"/>
      <c r="O517" s="2"/>
      <c r="P517" s="126"/>
      <c r="Q517" s="119"/>
      <c r="R517" s="119"/>
      <c r="S517" s="119"/>
      <c r="T517" s="3"/>
      <c r="U517" s="256"/>
      <c r="V517" s="257"/>
      <c r="W517" s="256"/>
      <c r="X517" s="258"/>
      <c r="Y517" s="259"/>
      <c r="Z517" s="79"/>
      <c r="AC517" s="112" t="b">
        <f t="shared" si="32"/>
        <v>0</v>
      </c>
    </row>
    <row r="518" spans="1:29" ht="20.100000000000001" customHeight="1" x14ac:dyDescent="0.15">
      <c r="C518" s="49"/>
      <c r="E518" s="300"/>
      <c r="F518" s="291"/>
      <c r="G518" s="292"/>
      <c r="H518" s="292"/>
      <c r="I518" s="293"/>
      <c r="J518" s="288"/>
      <c r="K518" s="261" t="s">
        <v>399</v>
      </c>
      <c r="L518" s="261"/>
      <c r="M518" s="261"/>
      <c r="N518" s="261"/>
      <c r="O518" s="2"/>
      <c r="P518" s="126"/>
      <c r="Q518" s="119"/>
      <c r="R518" s="119"/>
      <c r="S518" s="119"/>
      <c r="T518" s="3"/>
      <c r="U518" s="256"/>
      <c r="V518" s="257"/>
      <c r="W518" s="256"/>
      <c r="X518" s="258"/>
      <c r="Y518" s="259"/>
      <c r="Z518" s="79"/>
      <c r="AC518" s="112" t="b">
        <f t="shared" si="32"/>
        <v>0</v>
      </c>
    </row>
    <row r="519" spans="1:29" ht="20.100000000000001" customHeight="1" x14ac:dyDescent="0.15">
      <c r="C519" s="49"/>
      <c r="E519" s="300"/>
      <c r="F519" s="291"/>
      <c r="G519" s="292"/>
      <c r="H519" s="292"/>
      <c r="I519" s="293"/>
      <c r="J519" s="288"/>
      <c r="K519" s="261" t="s">
        <v>400</v>
      </c>
      <c r="L519" s="261"/>
      <c r="M519" s="261"/>
      <c r="N519" s="261"/>
      <c r="O519" s="2"/>
      <c r="P519" s="126"/>
      <c r="Q519" s="119"/>
      <c r="R519" s="119"/>
      <c r="S519" s="119"/>
      <c r="T519" s="3"/>
      <c r="U519" s="256"/>
      <c r="V519" s="257"/>
      <c r="W519" s="256"/>
      <c r="X519" s="258"/>
      <c r="Y519" s="259"/>
      <c r="Z519" s="79"/>
      <c r="AC519" s="112" t="b">
        <f t="shared" si="32"/>
        <v>0</v>
      </c>
    </row>
    <row r="520" spans="1:29" ht="20.100000000000001" customHeight="1" x14ac:dyDescent="0.15">
      <c r="C520" s="49"/>
      <c r="E520" s="300"/>
      <c r="F520" s="291"/>
      <c r="G520" s="292"/>
      <c r="H520" s="292"/>
      <c r="I520" s="293"/>
      <c r="J520" s="288"/>
      <c r="K520" s="261" t="s">
        <v>401</v>
      </c>
      <c r="L520" s="261"/>
      <c r="M520" s="261"/>
      <c r="N520" s="261"/>
      <c r="O520" s="2"/>
      <c r="P520" s="126"/>
      <c r="Q520" s="119"/>
      <c r="R520" s="119"/>
      <c r="S520" s="119"/>
      <c r="T520" s="3"/>
      <c r="U520" s="256"/>
      <c r="V520" s="257"/>
      <c r="W520" s="256"/>
      <c r="X520" s="258"/>
      <c r="Y520" s="259"/>
      <c r="Z520" s="79"/>
      <c r="AC520" s="112" t="b">
        <f t="shared" si="32"/>
        <v>0</v>
      </c>
    </row>
    <row r="521" spans="1:29" ht="30" customHeight="1" x14ac:dyDescent="0.15">
      <c r="A521" s="112">
        <f>IFERROR(IF(AND($O521="○",TRIM($P521)=""),1001,0),3)</f>
        <v>0</v>
      </c>
      <c r="C521" s="49"/>
      <c r="E521" s="335"/>
      <c r="F521" s="336"/>
      <c r="G521" s="337"/>
      <c r="H521" s="337"/>
      <c r="I521" s="338"/>
      <c r="J521" s="334"/>
      <c r="K521" s="322" t="s">
        <v>417</v>
      </c>
      <c r="L521" s="322"/>
      <c r="M521" s="322"/>
      <c r="N521" s="322"/>
      <c r="O521" s="7"/>
      <c r="P521" s="345"/>
      <c r="Q521" s="346"/>
      <c r="R521" s="346"/>
      <c r="S521" s="347"/>
      <c r="T521" s="8"/>
      <c r="U521" s="330"/>
      <c r="V521" s="331"/>
      <c r="W521" s="330"/>
      <c r="X521" s="332"/>
      <c r="Y521" s="333"/>
      <c r="Z521" s="79"/>
      <c r="AC521" s="112" t="b">
        <f t="shared" si="32"/>
        <v>0</v>
      </c>
    </row>
    <row r="522" spans="1:29" x14ac:dyDescent="0.15">
      <c r="C522" s="49"/>
      <c r="E522" s="34"/>
      <c r="F522" s="34"/>
      <c r="G522" s="34"/>
      <c r="H522" s="34"/>
      <c r="I522" s="34"/>
      <c r="J522" s="34"/>
      <c r="K522" s="34"/>
      <c r="L522" s="34"/>
      <c r="M522" s="34"/>
      <c r="N522" s="34"/>
      <c r="O522" s="34"/>
      <c r="P522" s="34"/>
      <c r="Q522" s="34"/>
      <c r="R522" s="34"/>
      <c r="S522" s="34"/>
      <c r="T522" s="34"/>
      <c r="U522" s="34"/>
      <c r="V522" s="34"/>
      <c r="W522" s="34"/>
      <c r="X522" s="34"/>
      <c r="Y522" s="34"/>
      <c r="Z522" s="79"/>
    </row>
    <row r="523" spans="1:29" ht="20.100000000000001" customHeight="1" x14ac:dyDescent="0.15">
      <c r="C523" s="49"/>
      <c r="E523" s="17" t="s">
        <v>415</v>
      </c>
      <c r="F523" s="34"/>
      <c r="G523" s="34"/>
      <c r="H523" s="34"/>
      <c r="I523" s="34"/>
      <c r="J523" s="34"/>
      <c r="K523" s="34"/>
      <c r="L523" s="34"/>
      <c r="M523" s="34"/>
      <c r="N523" s="34"/>
      <c r="O523" s="34"/>
      <c r="P523" s="34"/>
      <c r="Q523" s="34"/>
      <c r="R523" s="34"/>
      <c r="S523" s="34"/>
      <c r="T523" s="34"/>
      <c r="U523" s="34"/>
      <c r="V523" s="34"/>
      <c r="W523" s="34"/>
      <c r="X523" s="34"/>
      <c r="Y523" s="34"/>
      <c r="Z523" s="79"/>
    </row>
    <row r="524" spans="1:29" ht="20.100000000000001" customHeight="1" x14ac:dyDescent="0.15">
      <c r="C524" s="49"/>
      <c r="E524" s="339" t="s">
        <v>418</v>
      </c>
      <c r="F524" s="340"/>
      <c r="G524" s="340"/>
      <c r="H524" s="340"/>
      <c r="I524" s="340"/>
      <c r="J524" s="340"/>
      <c r="K524" s="340"/>
      <c r="L524" s="340"/>
      <c r="M524" s="340"/>
      <c r="N524" s="340"/>
      <c r="O524" s="340"/>
      <c r="P524" s="340"/>
      <c r="Q524" s="340"/>
      <c r="R524" s="340"/>
      <c r="S524" s="341"/>
      <c r="T524" s="323" t="s">
        <v>421</v>
      </c>
      <c r="U524" s="324"/>
      <c r="V524" s="324"/>
      <c r="W524" s="324"/>
      <c r="X524" s="324"/>
      <c r="Y524" s="325"/>
      <c r="Z524" s="79"/>
    </row>
    <row r="525" spans="1:29" ht="30" customHeight="1" x14ac:dyDescent="0.15">
      <c r="C525" s="49"/>
      <c r="E525" s="113" t="s">
        <v>422</v>
      </c>
      <c r="F525" s="322" t="s">
        <v>423</v>
      </c>
      <c r="G525" s="322"/>
      <c r="H525" s="322"/>
      <c r="I525" s="322"/>
      <c r="J525" s="114" t="s">
        <v>454</v>
      </c>
      <c r="K525" s="322" t="s">
        <v>424</v>
      </c>
      <c r="L525" s="322"/>
      <c r="M525" s="322"/>
      <c r="N525" s="322"/>
      <c r="O525" s="115" t="s">
        <v>419</v>
      </c>
      <c r="P525" s="116" t="s">
        <v>420</v>
      </c>
      <c r="Q525" s="117"/>
      <c r="R525" s="117"/>
      <c r="S525" s="118"/>
      <c r="T525" s="114" t="s">
        <v>452</v>
      </c>
      <c r="U525" s="316" t="s">
        <v>409</v>
      </c>
      <c r="V525" s="319"/>
      <c r="W525" s="316" t="s">
        <v>426</v>
      </c>
      <c r="X525" s="317"/>
      <c r="Y525" s="318"/>
      <c r="Z525" s="79"/>
    </row>
    <row r="526" spans="1:29" ht="30" customHeight="1" x14ac:dyDescent="0.15">
      <c r="A526" s="112">
        <f>IFERROR(IF(OR(NOT(OR(AND(TRIM(J526)&lt;&gt;"",$AB526&gt;0),AND(TRIM(J526)="",$AB526=0))),AND(O526="○",TRIM(P526)="")),1001,0),3)</f>
        <v>0</v>
      </c>
      <c r="C526" s="49"/>
      <c r="E526" s="130">
        <v>5010</v>
      </c>
      <c r="F526" s="320" t="s">
        <v>413</v>
      </c>
      <c r="G526" s="321"/>
      <c r="H526" s="321"/>
      <c r="I526" s="321"/>
      <c r="J526" s="11"/>
      <c r="K526" s="320" t="s">
        <v>416</v>
      </c>
      <c r="L526" s="321"/>
      <c r="M526" s="321"/>
      <c r="N526" s="329"/>
      <c r="O526" s="11"/>
      <c r="P526" s="326"/>
      <c r="Q526" s="327"/>
      <c r="R526" s="327"/>
      <c r="S526" s="328"/>
      <c r="T526" s="8"/>
      <c r="U526" s="312"/>
      <c r="V526" s="315"/>
      <c r="W526" s="312"/>
      <c r="X526" s="313"/>
      <c r="Y526" s="314"/>
      <c r="Z526" s="79"/>
      <c r="AB526" s="120">
        <f>COUNTIF($O526:$O526,"○")</f>
        <v>0</v>
      </c>
      <c r="AC526" s="121" t="b">
        <f>A526&lt;&gt;0</f>
        <v>0</v>
      </c>
    </row>
    <row r="527" spans="1:29" x14ac:dyDescent="0.15">
      <c r="C527" s="49"/>
      <c r="E527" s="34"/>
      <c r="F527" s="34"/>
      <c r="G527" s="34"/>
      <c r="H527" s="34"/>
      <c r="I527" s="34"/>
      <c r="J527" s="34"/>
      <c r="K527" s="34"/>
      <c r="L527" s="34"/>
      <c r="M527" s="34"/>
      <c r="N527" s="34"/>
      <c r="O527" s="34"/>
      <c r="P527" s="34"/>
      <c r="Q527" s="34"/>
      <c r="R527" s="34"/>
      <c r="S527" s="34"/>
      <c r="T527" s="34"/>
      <c r="U527" s="34"/>
      <c r="V527" s="34"/>
      <c r="W527" s="34"/>
      <c r="X527" s="34"/>
      <c r="Y527" s="34"/>
      <c r="Z527" s="79"/>
    </row>
    <row r="528" spans="1:29" ht="20.100000000000001" customHeight="1" x14ac:dyDescent="0.15">
      <c r="C528" s="84"/>
      <c r="D528" s="85"/>
      <c r="E528" s="85"/>
      <c r="F528" s="85"/>
      <c r="G528" s="85"/>
      <c r="H528" s="85"/>
      <c r="I528" s="85"/>
      <c r="J528" s="85"/>
      <c r="K528" s="85"/>
      <c r="L528" s="85"/>
      <c r="M528" s="85"/>
      <c r="N528" s="85"/>
      <c r="O528" s="85"/>
      <c r="P528" s="85"/>
      <c r="Q528" s="85"/>
      <c r="R528" s="85"/>
      <c r="S528" s="85"/>
      <c r="T528" s="85"/>
      <c r="U528" s="85"/>
      <c r="V528" s="85"/>
      <c r="W528" s="85"/>
      <c r="X528" s="85"/>
      <c r="Y528" s="85"/>
      <c r="Z528" s="131"/>
    </row>
  </sheetData>
  <dataConsolidate/>
  <mergeCells count="1154">
    <mergeCell ref="K238:N238"/>
    <mergeCell ref="W246:Y246"/>
    <mergeCell ref="U247:V247"/>
    <mergeCell ref="W247:Y247"/>
    <mergeCell ref="T237:Y237"/>
    <mergeCell ref="W238:Y238"/>
    <mergeCell ref="U238:V238"/>
    <mergeCell ref="F238:I238"/>
    <mergeCell ref="U248:V248"/>
    <mergeCell ref="W248:Y248"/>
    <mergeCell ref="U249:V249"/>
    <mergeCell ref="W249:Y249"/>
    <mergeCell ref="W239:Y239"/>
    <mergeCell ref="U240:V240"/>
    <mergeCell ref="W240:Y240"/>
    <mergeCell ref="U241:V241"/>
    <mergeCell ref="W241:Y241"/>
    <mergeCell ref="U242:V242"/>
    <mergeCell ref="W242:Y242"/>
    <mergeCell ref="E237:S237"/>
    <mergeCell ref="U243:V243"/>
    <mergeCell ref="W243:Y243"/>
    <mergeCell ref="U244:V244"/>
    <mergeCell ref="W244:Y244"/>
    <mergeCell ref="U245:V245"/>
    <mergeCell ref="W245:Y245"/>
    <mergeCell ref="J247:J251"/>
    <mergeCell ref="K256:N256"/>
    <mergeCell ref="U256:V256"/>
    <mergeCell ref="W256:Y256"/>
    <mergeCell ref="F239:I246"/>
    <mergeCell ref="J239:J246"/>
    <mergeCell ref="K239:N239"/>
    <mergeCell ref="K240:N240"/>
    <mergeCell ref="K241:N241"/>
    <mergeCell ref="K242:N242"/>
    <mergeCell ref="K243:N243"/>
    <mergeCell ref="K244:N244"/>
    <mergeCell ref="K245:N245"/>
    <mergeCell ref="K246:N246"/>
    <mergeCell ref="E239:E246"/>
    <mergeCell ref="E247:E251"/>
    <mergeCell ref="U239:V239"/>
    <mergeCell ref="U246:V246"/>
    <mergeCell ref="P252:S252"/>
    <mergeCell ref="T255:Y255"/>
    <mergeCell ref="F256:I256"/>
    <mergeCell ref="E257:E263"/>
    <mergeCell ref="K257:N257"/>
    <mergeCell ref="K258:N258"/>
    <mergeCell ref="K259:N259"/>
    <mergeCell ref="K260:N260"/>
    <mergeCell ref="K261:N261"/>
    <mergeCell ref="K262:N262"/>
    <mergeCell ref="K263:N263"/>
    <mergeCell ref="P263:S263"/>
    <mergeCell ref="U252:V252"/>
    <mergeCell ref="W252:Y252"/>
    <mergeCell ref="J257:J263"/>
    <mergeCell ref="F247:I251"/>
    <mergeCell ref="F252:I252"/>
    <mergeCell ref="K247:N247"/>
    <mergeCell ref="K248:N248"/>
    <mergeCell ref="K249:N249"/>
    <mergeCell ref="K250:N250"/>
    <mergeCell ref="K251:N251"/>
    <mergeCell ref="K252:N252"/>
    <mergeCell ref="P251:S251"/>
    <mergeCell ref="U250:V250"/>
    <mergeCell ref="W250:Y250"/>
    <mergeCell ref="U251:V251"/>
    <mergeCell ref="W251:Y251"/>
    <mergeCell ref="E255:S255"/>
    <mergeCell ref="U257:V257"/>
    <mergeCell ref="W257:Y257"/>
    <mergeCell ref="U258:V258"/>
    <mergeCell ref="W258:Y258"/>
    <mergeCell ref="U259:V259"/>
    <mergeCell ref="W259:Y259"/>
    <mergeCell ref="E398:E404"/>
    <mergeCell ref="E405:E408"/>
    <mergeCell ref="E305:E311"/>
    <mergeCell ref="E312:E317"/>
    <mergeCell ref="E318:E319"/>
    <mergeCell ref="E320:E323"/>
    <mergeCell ref="E324:E326"/>
    <mergeCell ref="E328:E333"/>
    <mergeCell ref="E334:E343"/>
    <mergeCell ref="E344:E352"/>
    <mergeCell ref="E264:E267"/>
    <mergeCell ref="E268:E270"/>
    <mergeCell ref="E271:E278"/>
    <mergeCell ref="E279:E285"/>
    <mergeCell ref="E286:E287"/>
    <mergeCell ref="E288:E290"/>
    <mergeCell ref="E291:E292"/>
    <mergeCell ref="E293:E298"/>
    <mergeCell ref="E299:E304"/>
    <mergeCell ref="J344:J352"/>
    <mergeCell ref="J353:J357"/>
    <mergeCell ref="J358:J366"/>
    <mergeCell ref="J367:J370"/>
    <mergeCell ref="J371:J374"/>
    <mergeCell ref="J375:J383"/>
    <mergeCell ref="J384:J389"/>
    <mergeCell ref="J390:J397"/>
    <mergeCell ref="J398:J404"/>
    <mergeCell ref="J405:J408"/>
    <mergeCell ref="J409:J415"/>
    <mergeCell ref="E409:E415"/>
    <mergeCell ref="F257:I263"/>
    <mergeCell ref="F264:I267"/>
    <mergeCell ref="F268:I270"/>
    <mergeCell ref="F271:I278"/>
    <mergeCell ref="F279:I285"/>
    <mergeCell ref="F286:I287"/>
    <mergeCell ref="F288:I290"/>
    <mergeCell ref="F291:I292"/>
    <mergeCell ref="F293:I298"/>
    <mergeCell ref="F299:I304"/>
    <mergeCell ref="F305:I311"/>
    <mergeCell ref="F312:I317"/>
    <mergeCell ref="F318:I319"/>
    <mergeCell ref="F320:I323"/>
    <mergeCell ref="F324:I326"/>
    <mergeCell ref="F327:I327"/>
    <mergeCell ref="F328:I333"/>
    <mergeCell ref="F334:I343"/>
    <mergeCell ref="F344:I352"/>
    <mergeCell ref="F353:I357"/>
    <mergeCell ref="J264:J267"/>
    <mergeCell ref="J268:J270"/>
    <mergeCell ref="J271:J278"/>
    <mergeCell ref="J279:J285"/>
    <mergeCell ref="J286:J287"/>
    <mergeCell ref="J288:J290"/>
    <mergeCell ref="J291:J292"/>
    <mergeCell ref="J293:J298"/>
    <mergeCell ref="J299:J304"/>
    <mergeCell ref="J305:J311"/>
    <mergeCell ref="J312:J317"/>
    <mergeCell ref="J318:J319"/>
    <mergeCell ref="J320:J323"/>
    <mergeCell ref="J324:J326"/>
    <mergeCell ref="J328:J333"/>
    <mergeCell ref="J334:J343"/>
    <mergeCell ref="K264:N264"/>
    <mergeCell ref="K265:N265"/>
    <mergeCell ref="K266:N266"/>
    <mergeCell ref="K267:N267"/>
    <mergeCell ref="K268:N268"/>
    <mergeCell ref="K269:N269"/>
    <mergeCell ref="K270:N270"/>
    <mergeCell ref="K271:N271"/>
    <mergeCell ref="K272:N272"/>
    <mergeCell ref="K273:N273"/>
    <mergeCell ref="K274:N274"/>
    <mergeCell ref="K275:N275"/>
    <mergeCell ref="K276:N276"/>
    <mergeCell ref="K277:N277"/>
    <mergeCell ref="K278:N278"/>
    <mergeCell ref="K279:N279"/>
    <mergeCell ref="K337:N337"/>
    <mergeCell ref="K338:N338"/>
    <mergeCell ref="K339:N339"/>
    <mergeCell ref="K340:N340"/>
    <mergeCell ref="K341:N341"/>
    <mergeCell ref="K342:N342"/>
    <mergeCell ref="K343:N343"/>
    <mergeCell ref="K344:N344"/>
    <mergeCell ref="K345:N345"/>
    <mergeCell ref="K312:N312"/>
    <mergeCell ref="K313:N313"/>
    <mergeCell ref="K280:N280"/>
    <mergeCell ref="K281:N281"/>
    <mergeCell ref="K282:N282"/>
    <mergeCell ref="K283:N283"/>
    <mergeCell ref="K284:N284"/>
    <mergeCell ref="K285:N285"/>
    <mergeCell ref="K286:N286"/>
    <mergeCell ref="K287:N287"/>
    <mergeCell ref="K288:N288"/>
    <mergeCell ref="K289:N289"/>
    <mergeCell ref="K290:N290"/>
    <mergeCell ref="K291:N291"/>
    <mergeCell ref="K292:N292"/>
    <mergeCell ref="K293:N293"/>
    <mergeCell ref="K294:N294"/>
    <mergeCell ref="K295:N295"/>
    <mergeCell ref="K296:N296"/>
    <mergeCell ref="K383:N383"/>
    <mergeCell ref="K384:N384"/>
    <mergeCell ref="K385:N385"/>
    <mergeCell ref="K386:N386"/>
    <mergeCell ref="K387:N387"/>
    <mergeCell ref="K388:N388"/>
    <mergeCell ref="K389:N389"/>
    <mergeCell ref="K390:N390"/>
    <mergeCell ref="K391:N391"/>
    <mergeCell ref="K346:N346"/>
    <mergeCell ref="K347:N347"/>
    <mergeCell ref="K314:N314"/>
    <mergeCell ref="K315:N315"/>
    <mergeCell ref="K316:N316"/>
    <mergeCell ref="K317:N317"/>
    <mergeCell ref="K318:N318"/>
    <mergeCell ref="K319:N319"/>
    <mergeCell ref="K320:N320"/>
    <mergeCell ref="K321:N321"/>
    <mergeCell ref="K322:N322"/>
    <mergeCell ref="K323:N323"/>
    <mergeCell ref="K324:N324"/>
    <mergeCell ref="K325:N325"/>
    <mergeCell ref="K326:N326"/>
    <mergeCell ref="K327:N327"/>
    <mergeCell ref="K328:N328"/>
    <mergeCell ref="K329:N329"/>
    <mergeCell ref="K330:N330"/>
    <mergeCell ref="K333:N333"/>
    <mergeCell ref="K334:N334"/>
    <mergeCell ref="K335:N335"/>
    <mergeCell ref="K336:N336"/>
    <mergeCell ref="K362:N362"/>
    <mergeCell ref="K363:N363"/>
    <mergeCell ref="K364:N364"/>
    <mergeCell ref="K365:N365"/>
    <mergeCell ref="K366:N366"/>
    <mergeCell ref="K367:N367"/>
    <mergeCell ref="K368:N368"/>
    <mergeCell ref="K369:N369"/>
    <mergeCell ref="K370:N370"/>
    <mergeCell ref="K371:N371"/>
    <mergeCell ref="K372:N372"/>
    <mergeCell ref="K373:N373"/>
    <mergeCell ref="K374:N374"/>
    <mergeCell ref="K375:N375"/>
    <mergeCell ref="K376:N376"/>
    <mergeCell ref="K377:N377"/>
    <mergeCell ref="K382:N382"/>
    <mergeCell ref="U260:V260"/>
    <mergeCell ref="W260:Y260"/>
    <mergeCell ref="U261:V261"/>
    <mergeCell ref="W261:Y261"/>
    <mergeCell ref="U262:V262"/>
    <mergeCell ref="W262:Y262"/>
    <mergeCell ref="U263:V263"/>
    <mergeCell ref="W263:Y263"/>
    <mergeCell ref="U264:V264"/>
    <mergeCell ref="W264:Y264"/>
    <mergeCell ref="U265:V265"/>
    <mergeCell ref="W265:Y265"/>
    <mergeCell ref="W289:Y289"/>
    <mergeCell ref="U290:V290"/>
    <mergeCell ref="W290:Y290"/>
    <mergeCell ref="U291:V291"/>
    <mergeCell ref="W291:Y291"/>
    <mergeCell ref="U274:V274"/>
    <mergeCell ref="W274:Y274"/>
    <mergeCell ref="U275:V275"/>
    <mergeCell ref="W275:Y275"/>
    <mergeCell ref="U266:V266"/>
    <mergeCell ref="W266:Y266"/>
    <mergeCell ref="U287:V287"/>
    <mergeCell ref="W287:Y287"/>
    <mergeCell ref="U267:V267"/>
    <mergeCell ref="W267:Y267"/>
    <mergeCell ref="U268:V268"/>
    <mergeCell ref="W268:Y268"/>
    <mergeCell ref="U283:V283"/>
    <mergeCell ref="W283:Y283"/>
    <mergeCell ref="U284:V284"/>
    <mergeCell ref="P267:S267"/>
    <mergeCell ref="P285:S285"/>
    <mergeCell ref="P298:S298"/>
    <mergeCell ref="P310:S310"/>
    <mergeCell ref="P323:S323"/>
    <mergeCell ref="P326:S326"/>
    <mergeCell ref="P333:S333"/>
    <mergeCell ref="P408:S408"/>
    <mergeCell ref="P404:S404"/>
    <mergeCell ref="P415:S415"/>
    <mergeCell ref="U306:V306"/>
    <mergeCell ref="W306:Y306"/>
    <mergeCell ref="U307:V307"/>
    <mergeCell ref="W307:Y307"/>
    <mergeCell ref="U292:V292"/>
    <mergeCell ref="W292:Y292"/>
    <mergeCell ref="U293:V293"/>
    <mergeCell ref="W293:Y293"/>
    <mergeCell ref="U276:V276"/>
    <mergeCell ref="W276:Y276"/>
    <mergeCell ref="U277:V277"/>
    <mergeCell ref="W277:Y277"/>
    <mergeCell ref="U278:V278"/>
    <mergeCell ref="W278:Y278"/>
    <mergeCell ref="U279:V279"/>
    <mergeCell ref="W279:Y279"/>
    <mergeCell ref="U280:V280"/>
    <mergeCell ref="W280:Y280"/>
    <mergeCell ref="U281:V281"/>
    <mergeCell ref="W281:Y281"/>
    <mergeCell ref="U282:V282"/>
    <mergeCell ref="W282:Y282"/>
    <mergeCell ref="K348:N348"/>
    <mergeCell ref="K349:N349"/>
    <mergeCell ref="K350:N350"/>
    <mergeCell ref="K351:N351"/>
    <mergeCell ref="K352:N352"/>
    <mergeCell ref="K353:N353"/>
    <mergeCell ref="K354:N354"/>
    <mergeCell ref="K355:N355"/>
    <mergeCell ref="K356:N356"/>
    <mergeCell ref="K357:N357"/>
    <mergeCell ref="K358:N358"/>
    <mergeCell ref="K378:N378"/>
    <mergeCell ref="K379:N379"/>
    <mergeCell ref="K397:N397"/>
    <mergeCell ref="K398:N398"/>
    <mergeCell ref="K412:N412"/>
    <mergeCell ref="K413:N413"/>
    <mergeCell ref="K399:N399"/>
    <mergeCell ref="K404:N404"/>
    <mergeCell ref="K392:N392"/>
    <mergeCell ref="K393:N393"/>
    <mergeCell ref="K394:N394"/>
    <mergeCell ref="K395:N395"/>
    <mergeCell ref="K396:N396"/>
    <mergeCell ref="K401:N401"/>
    <mergeCell ref="K402:N402"/>
    <mergeCell ref="K403:N403"/>
    <mergeCell ref="K380:N380"/>
    <mergeCell ref="K381:N381"/>
    <mergeCell ref="K359:N359"/>
    <mergeCell ref="K360:N360"/>
    <mergeCell ref="K361:N361"/>
    <mergeCell ref="W284:Y284"/>
    <mergeCell ref="U297:V297"/>
    <mergeCell ref="W297:Y297"/>
    <mergeCell ref="U298:V298"/>
    <mergeCell ref="W298:Y298"/>
    <mergeCell ref="U299:V299"/>
    <mergeCell ref="W299:Y299"/>
    <mergeCell ref="U288:V288"/>
    <mergeCell ref="W288:Y288"/>
    <mergeCell ref="U289:V289"/>
    <mergeCell ref="U300:V300"/>
    <mergeCell ref="W300:Y300"/>
    <mergeCell ref="U301:V301"/>
    <mergeCell ref="W301:Y301"/>
    <mergeCell ref="U302:V302"/>
    <mergeCell ref="W302:Y302"/>
    <mergeCell ref="U303:V303"/>
    <mergeCell ref="W303:Y303"/>
    <mergeCell ref="U304:V304"/>
    <mergeCell ref="W304:Y304"/>
    <mergeCell ref="U305:V305"/>
    <mergeCell ref="W305:Y305"/>
    <mergeCell ref="U328:V328"/>
    <mergeCell ref="W328:Y328"/>
    <mergeCell ref="U329:V329"/>
    <mergeCell ref="W329:Y329"/>
    <mergeCell ref="U312:V312"/>
    <mergeCell ref="W312:Y312"/>
    <mergeCell ref="U313:V313"/>
    <mergeCell ref="W313:Y313"/>
    <mergeCell ref="U314:V314"/>
    <mergeCell ref="W314:Y314"/>
    <mergeCell ref="U315:V315"/>
    <mergeCell ref="W315:Y315"/>
    <mergeCell ref="U316:V316"/>
    <mergeCell ref="W316:Y316"/>
    <mergeCell ref="U317:V317"/>
    <mergeCell ref="W317:Y317"/>
    <mergeCell ref="U318:V318"/>
    <mergeCell ref="W318:Y318"/>
    <mergeCell ref="U319:V319"/>
    <mergeCell ref="W319:Y319"/>
    <mergeCell ref="W327:Y327"/>
    <mergeCell ref="U310:V310"/>
    <mergeCell ref="W310:Y310"/>
    <mergeCell ref="U311:V311"/>
    <mergeCell ref="W311:Y311"/>
    <mergeCell ref="U320:V320"/>
    <mergeCell ref="W320:Y320"/>
    <mergeCell ref="U360:V360"/>
    <mergeCell ref="W360:Y360"/>
    <mergeCell ref="U361:V361"/>
    <mergeCell ref="W361:Y361"/>
    <mergeCell ref="U337:V337"/>
    <mergeCell ref="W337:Y337"/>
    <mergeCell ref="U338:V338"/>
    <mergeCell ref="W338:Y338"/>
    <mergeCell ref="U339:V339"/>
    <mergeCell ref="W339:Y339"/>
    <mergeCell ref="U340:V340"/>
    <mergeCell ref="W340:Y340"/>
    <mergeCell ref="U341:V341"/>
    <mergeCell ref="W341:Y341"/>
    <mergeCell ref="U342:V342"/>
    <mergeCell ref="W342:Y342"/>
    <mergeCell ref="U343:V343"/>
    <mergeCell ref="W343:Y343"/>
    <mergeCell ref="U344:V344"/>
    <mergeCell ref="W344:Y344"/>
    <mergeCell ref="U345:V345"/>
    <mergeCell ref="W345:Y345"/>
    <mergeCell ref="U378:V378"/>
    <mergeCell ref="W378:Y378"/>
    <mergeCell ref="U379:V379"/>
    <mergeCell ref="W379:Y379"/>
    <mergeCell ref="U364:V364"/>
    <mergeCell ref="W364:Y364"/>
    <mergeCell ref="U365:V365"/>
    <mergeCell ref="W365:Y365"/>
    <mergeCell ref="U348:V348"/>
    <mergeCell ref="W348:Y348"/>
    <mergeCell ref="U349:V349"/>
    <mergeCell ref="W349:Y349"/>
    <mergeCell ref="U350:V350"/>
    <mergeCell ref="W350:Y350"/>
    <mergeCell ref="U351:V351"/>
    <mergeCell ref="W351:Y351"/>
    <mergeCell ref="U352:V352"/>
    <mergeCell ref="W352:Y352"/>
    <mergeCell ref="U353:V353"/>
    <mergeCell ref="W353:Y353"/>
    <mergeCell ref="U354:V354"/>
    <mergeCell ref="W354:Y354"/>
    <mergeCell ref="U355:V355"/>
    <mergeCell ref="W355:Y355"/>
    <mergeCell ref="U356:V356"/>
    <mergeCell ref="W356:Y356"/>
    <mergeCell ref="U357:V357"/>
    <mergeCell ref="W357:Y357"/>
    <mergeCell ref="U358:V358"/>
    <mergeCell ref="W358:Y358"/>
    <mergeCell ref="U359:V359"/>
    <mergeCell ref="W359:Y359"/>
    <mergeCell ref="P429:S429"/>
    <mergeCell ref="P433:S433"/>
    <mergeCell ref="P437:S437"/>
    <mergeCell ref="P451:S451"/>
    <mergeCell ref="K438:N438"/>
    <mergeCell ref="K439:N439"/>
    <mergeCell ref="W401:Y401"/>
    <mergeCell ref="U384:V384"/>
    <mergeCell ref="W384:Y384"/>
    <mergeCell ref="U385:V385"/>
    <mergeCell ref="W385:Y385"/>
    <mergeCell ref="U386:V386"/>
    <mergeCell ref="W386:Y386"/>
    <mergeCell ref="U387:V387"/>
    <mergeCell ref="W387:Y387"/>
    <mergeCell ref="U388:V388"/>
    <mergeCell ref="W388:Y388"/>
    <mergeCell ref="U389:V389"/>
    <mergeCell ref="W389:Y389"/>
    <mergeCell ref="U390:V390"/>
    <mergeCell ref="W390:Y390"/>
    <mergeCell ref="U391:V391"/>
    <mergeCell ref="W391:Y391"/>
    <mergeCell ref="U392:V392"/>
    <mergeCell ref="W392:Y392"/>
    <mergeCell ref="U400:V400"/>
    <mergeCell ref="W400:Y400"/>
    <mergeCell ref="U401:V401"/>
    <mergeCell ref="K408:N408"/>
    <mergeCell ref="K409:N409"/>
    <mergeCell ref="K410:N410"/>
    <mergeCell ref="K411:N411"/>
    <mergeCell ref="U411:V411"/>
    <mergeCell ref="W411:Y411"/>
    <mergeCell ref="U412:V412"/>
    <mergeCell ref="W412:Y412"/>
    <mergeCell ref="U413:V413"/>
    <mergeCell ref="W413:Y413"/>
    <mergeCell ref="U414:V414"/>
    <mergeCell ref="W414:Y414"/>
    <mergeCell ref="U415:V415"/>
    <mergeCell ref="W415:Y415"/>
    <mergeCell ref="U416:V416"/>
    <mergeCell ref="W416:Y416"/>
    <mergeCell ref="T419:Y419"/>
    <mergeCell ref="F420:I420"/>
    <mergeCell ref="K420:N420"/>
    <mergeCell ref="U420:V420"/>
    <mergeCell ref="W420:Y420"/>
    <mergeCell ref="F409:I415"/>
    <mergeCell ref="F416:I416"/>
    <mergeCell ref="U409:V409"/>
    <mergeCell ref="W409:Y409"/>
    <mergeCell ref="U410:V410"/>
    <mergeCell ref="K416:N416"/>
    <mergeCell ref="E419:S419"/>
    <mergeCell ref="P416:S416"/>
    <mergeCell ref="K414:N414"/>
    <mergeCell ref="K415:N415"/>
    <mergeCell ref="K504:N504"/>
    <mergeCell ref="K505:N505"/>
    <mergeCell ref="K472:N472"/>
    <mergeCell ref="K473:N473"/>
    <mergeCell ref="K474:N474"/>
    <mergeCell ref="K479:N479"/>
    <mergeCell ref="K480:N480"/>
    <mergeCell ref="K456:N456"/>
    <mergeCell ref="K457:N457"/>
    <mergeCell ref="K458:N458"/>
    <mergeCell ref="K459:N459"/>
    <mergeCell ref="K460:N460"/>
    <mergeCell ref="K461:N461"/>
    <mergeCell ref="K462:N462"/>
    <mergeCell ref="K463:N463"/>
    <mergeCell ref="K487:N487"/>
    <mergeCell ref="K488:N488"/>
    <mergeCell ref="K491:N491"/>
    <mergeCell ref="K492:N492"/>
    <mergeCell ref="K493:N493"/>
    <mergeCell ref="K494:N494"/>
    <mergeCell ref="K495:N495"/>
    <mergeCell ref="P461:S461"/>
    <mergeCell ref="P466:S466"/>
    <mergeCell ref="P469:S469"/>
    <mergeCell ref="P477:S477"/>
    <mergeCell ref="P489:S489"/>
    <mergeCell ref="P493:S493"/>
    <mergeCell ref="P503:S503"/>
    <mergeCell ref="P507:S507"/>
    <mergeCell ref="P513:S513"/>
    <mergeCell ref="P521:S521"/>
    <mergeCell ref="K489:N489"/>
    <mergeCell ref="K490:N490"/>
    <mergeCell ref="K464:N464"/>
    <mergeCell ref="K465:N465"/>
    <mergeCell ref="K466:N466"/>
    <mergeCell ref="K467:N467"/>
    <mergeCell ref="K468:N468"/>
    <mergeCell ref="K469:N469"/>
    <mergeCell ref="K500:N500"/>
    <mergeCell ref="K501:N501"/>
    <mergeCell ref="K502:N502"/>
    <mergeCell ref="K503:N503"/>
    <mergeCell ref="K506:N506"/>
    <mergeCell ref="K507:N507"/>
    <mergeCell ref="K508:N508"/>
    <mergeCell ref="K509:N509"/>
    <mergeCell ref="K510:N510"/>
    <mergeCell ref="K511:N511"/>
    <mergeCell ref="K496:N496"/>
    <mergeCell ref="K497:N497"/>
    <mergeCell ref="K498:N498"/>
    <mergeCell ref="K499:N499"/>
    <mergeCell ref="U455:V455"/>
    <mergeCell ref="W455:Y455"/>
    <mergeCell ref="U456:V456"/>
    <mergeCell ref="W456:Y456"/>
    <mergeCell ref="U439:V439"/>
    <mergeCell ref="W439:Y439"/>
    <mergeCell ref="U440:V440"/>
    <mergeCell ref="W440:Y440"/>
    <mergeCell ref="U441:V441"/>
    <mergeCell ref="W441:Y441"/>
    <mergeCell ref="U442:V442"/>
    <mergeCell ref="W442:Y442"/>
    <mergeCell ref="U443:V443"/>
    <mergeCell ref="W443:Y443"/>
    <mergeCell ref="U444:V444"/>
    <mergeCell ref="W444:Y444"/>
    <mergeCell ref="U445:V445"/>
    <mergeCell ref="W445:Y445"/>
    <mergeCell ref="U446:V446"/>
    <mergeCell ref="W446:Y446"/>
    <mergeCell ref="U447:V447"/>
    <mergeCell ref="W447:Y447"/>
    <mergeCell ref="W448:Y448"/>
    <mergeCell ref="U449:V449"/>
    <mergeCell ref="W449:Y449"/>
    <mergeCell ref="U450:V450"/>
    <mergeCell ref="W450:Y450"/>
    <mergeCell ref="U451:V451"/>
    <mergeCell ref="W451:Y451"/>
    <mergeCell ref="U452:V452"/>
    <mergeCell ref="W452:Y452"/>
    <mergeCell ref="U453:V453"/>
    <mergeCell ref="U473:V473"/>
    <mergeCell ref="W473:Y473"/>
    <mergeCell ref="U474:V474"/>
    <mergeCell ref="W474:Y474"/>
    <mergeCell ref="U457:V457"/>
    <mergeCell ref="W457:Y457"/>
    <mergeCell ref="U458:V458"/>
    <mergeCell ref="W458:Y458"/>
    <mergeCell ref="U459:V459"/>
    <mergeCell ref="W459:Y459"/>
    <mergeCell ref="U460:V460"/>
    <mergeCell ref="W460:Y460"/>
    <mergeCell ref="U461:V461"/>
    <mergeCell ref="W461:Y461"/>
    <mergeCell ref="U462:V462"/>
    <mergeCell ref="W462:Y462"/>
    <mergeCell ref="U463:V463"/>
    <mergeCell ref="W463:Y463"/>
    <mergeCell ref="U464:V464"/>
    <mergeCell ref="W464:Y464"/>
    <mergeCell ref="U465:V465"/>
    <mergeCell ref="W465:Y465"/>
    <mergeCell ref="W469:Y469"/>
    <mergeCell ref="U470:V470"/>
    <mergeCell ref="W470:Y470"/>
    <mergeCell ref="U471:V471"/>
    <mergeCell ref="W471:Y471"/>
    <mergeCell ref="U472:V472"/>
    <mergeCell ref="W472:Y472"/>
    <mergeCell ref="U491:V491"/>
    <mergeCell ref="W491:Y491"/>
    <mergeCell ref="U492:V492"/>
    <mergeCell ref="W492:Y492"/>
    <mergeCell ref="U475:V475"/>
    <mergeCell ref="W475:Y475"/>
    <mergeCell ref="U476:V476"/>
    <mergeCell ref="W476:Y476"/>
    <mergeCell ref="U477:V477"/>
    <mergeCell ref="W477:Y477"/>
    <mergeCell ref="U478:V478"/>
    <mergeCell ref="W478:Y478"/>
    <mergeCell ref="U479:V479"/>
    <mergeCell ref="W479:Y479"/>
    <mergeCell ref="U480:V480"/>
    <mergeCell ref="W480:Y480"/>
    <mergeCell ref="U481:V481"/>
    <mergeCell ref="W481:Y481"/>
    <mergeCell ref="U482:V482"/>
    <mergeCell ref="W482:Y482"/>
    <mergeCell ref="U483:V483"/>
    <mergeCell ref="W483:Y483"/>
    <mergeCell ref="U484:V484"/>
    <mergeCell ref="W484:Y484"/>
    <mergeCell ref="U485:V485"/>
    <mergeCell ref="W485:Y485"/>
    <mergeCell ref="U486:V486"/>
    <mergeCell ref="W486:Y486"/>
    <mergeCell ref="U487:V487"/>
    <mergeCell ref="W487:Y487"/>
    <mergeCell ref="U488:V488"/>
    <mergeCell ref="W488:Y488"/>
    <mergeCell ref="W510:Y510"/>
    <mergeCell ref="U493:V493"/>
    <mergeCell ref="W493:Y493"/>
    <mergeCell ref="U494:V494"/>
    <mergeCell ref="W494:Y494"/>
    <mergeCell ref="U495:V495"/>
    <mergeCell ref="W495:Y495"/>
    <mergeCell ref="U496:V496"/>
    <mergeCell ref="W496:Y496"/>
    <mergeCell ref="U497:V497"/>
    <mergeCell ref="W497:Y497"/>
    <mergeCell ref="U498:V498"/>
    <mergeCell ref="W498:Y498"/>
    <mergeCell ref="U499:V499"/>
    <mergeCell ref="W499:Y499"/>
    <mergeCell ref="U500:V500"/>
    <mergeCell ref="W500:Y500"/>
    <mergeCell ref="U501:V501"/>
    <mergeCell ref="W501:Y501"/>
    <mergeCell ref="E514:E521"/>
    <mergeCell ref="F514:I521"/>
    <mergeCell ref="K519:N519"/>
    <mergeCell ref="K520:N520"/>
    <mergeCell ref="K521:N521"/>
    <mergeCell ref="K514:N514"/>
    <mergeCell ref="K515:N515"/>
    <mergeCell ref="K516:N516"/>
    <mergeCell ref="K517:N517"/>
    <mergeCell ref="K518:N518"/>
    <mergeCell ref="E524:S524"/>
    <mergeCell ref="U512:V512"/>
    <mergeCell ref="W512:Y512"/>
    <mergeCell ref="U513:V513"/>
    <mergeCell ref="W513:Y513"/>
    <mergeCell ref="U514:V514"/>
    <mergeCell ref="W514:Y514"/>
    <mergeCell ref="U515:V515"/>
    <mergeCell ref="W515:Y515"/>
    <mergeCell ref="U516:V516"/>
    <mergeCell ref="W516:Y516"/>
    <mergeCell ref="U517:V517"/>
    <mergeCell ref="W517:Y517"/>
    <mergeCell ref="U518:V518"/>
    <mergeCell ref="W518:Y518"/>
    <mergeCell ref="U519:V519"/>
    <mergeCell ref="W519:Y519"/>
    <mergeCell ref="K512:N512"/>
    <mergeCell ref="K513:N513"/>
    <mergeCell ref="W526:Y526"/>
    <mergeCell ref="U526:V526"/>
    <mergeCell ref="W525:Y525"/>
    <mergeCell ref="U525:V525"/>
    <mergeCell ref="F526:I526"/>
    <mergeCell ref="F525:I525"/>
    <mergeCell ref="T524:Y524"/>
    <mergeCell ref="P526:S526"/>
    <mergeCell ref="K526:N526"/>
    <mergeCell ref="K525:N525"/>
    <mergeCell ref="U520:V520"/>
    <mergeCell ref="W520:Y520"/>
    <mergeCell ref="U521:V521"/>
    <mergeCell ref="W521:Y521"/>
    <mergeCell ref="J514:J521"/>
    <mergeCell ref="U502:V502"/>
    <mergeCell ref="W502:Y502"/>
    <mergeCell ref="U503:V503"/>
    <mergeCell ref="W503:Y503"/>
    <mergeCell ref="U504:V504"/>
    <mergeCell ref="W504:Y504"/>
    <mergeCell ref="U505:V505"/>
    <mergeCell ref="W505:Y505"/>
    <mergeCell ref="U506:V506"/>
    <mergeCell ref="W506:Y506"/>
    <mergeCell ref="U507:V507"/>
    <mergeCell ref="W507:Y507"/>
    <mergeCell ref="U508:V508"/>
    <mergeCell ref="W508:Y508"/>
    <mergeCell ref="U509:V509"/>
    <mergeCell ref="W509:Y509"/>
    <mergeCell ref="U510:V510"/>
    <mergeCell ref="F384:I389"/>
    <mergeCell ref="F390:I397"/>
    <mergeCell ref="F398:I404"/>
    <mergeCell ref="F405:I408"/>
    <mergeCell ref="E353:E357"/>
    <mergeCell ref="E358:E366"/>
    <mergeCell ref="E367:E370"/>
    <mergeCell ref="E371:E374"/>
    <mergeCell ref="E375:E383"/>
    <mergeCell ref="E384:E389"/>
    <mergeCell ref="E390:E397"/>
    <mergeCell ref="K297:N297"/>
    <mergeCell ref="K298:N298"/>
    <mergeCell ref="K299:N299"/>
    <mergeCell ref="K300:N300"/>
    <mergeCell ref="K301:N301"/>
    <mergeCell ref="K302:N302"/>
    <mergeCell ref="K303:N303"/>
    <mergeCell ref="K304:N304"/>
    <mergeCell ref="K305:N305"/>
    <mergeCell ref="K306:N306"/>
    <mergeCell ref="K307:N307"/>
    <mergeCell ref="K308:N308"/>
    <mergeCell ref="K309:N309"/>
    <mergeCell ref="K310:N310"/>
    <mergeCell ref="K311:N311"/>
    <mergeCell ref="K331:N331"/>
    <mergeCell ref="K332:N332"/>
    <mergeCell ref="K400:N400"/>
    <mergeCell ref="K405:N405"/>
    <mergeCell ref="K406:N406"/>
    <mergeCell ref="K407:N407"/>
    <mergeCell ref="F358:I366"/>
    <mergeCell ref="F367:I370"/>
    <mergeCell ref="F371:I374"/>
    <mergeCell ref="F375:I383"/>
    <mergeCell ref="U382:V382"/>
    <mergeCell ref="W382:Y382"/>
    <mergeCell ref="U383:V383"/>
    <mergeCell ref="W383:Y383"/>
    <mergeCell ref="U366:V366"/>
    <mergeCell ref="W366:Y366"/>
    <mergeCell ref="U367:V367"/>
    <mergeCell ref="W367:Y367"/>
    <mergeCell ref="U368:V368"/>
    <mergeCell ref="W368:Y368"/>
    <mergeCell ref="U369:V369"/>
    <mergeCell ref="W369:Y369"/>
    <mergeCell ref="U370:V370"/>
    <mergeCell ref="W370:Y370"/>
    <mergeCell ref="U371:V371"/>
    <mergeCell ref="W371:Y371"/>
    <mergeCell ref="U372:V372"/>
    <mergeCell ref="W372:Y372"/>
    <mergeCell ref="U373:V373"/>
    <mergeCell ref="W373:Y373"/>
    <mergeCell ref="U374:V374"/>
    <mergeCell ref="W374:Y374"/>
    <mergeCell ref="U375:V375"/>
    <mergeCell ref="W375:Y375"/>
    <mergeCell ref="U376:V376"/>
    <mergeCell ref="W376:Y376"/>
    <mergeCell ref="U377:V377"/>
    <mergeCell ref="W377:Y377"/>
    <mergeCell ref="U269:V269"/>
    <mergeCell ref="W269:Y269"/>
    <mergeCell ref="U270:V270"/>
    <mergeCell ref="W270:Y270"/>
    <mergeCell ref="U271:V271"/>
    <mergeCell ref="W271:Y271"/>
    <mergeCell ref="U272:V272"/>
    <mergeCell ref="W272:Y272"/>
    <mergeCell ref="U273:V273"/>
    <mergeCell ref="W273:Y273"/>
    <mergeCell ref="U285:V285"/>
    <mergeCell ref="W285:Y285"/>
    <mergeCell ref="U286:V286"/>
    <mergeCell ref="W286:Y286"/>
    <mergeCell ref="U323:V323"/>
    <mergeCell ref="W323:Y323"/>
    <mergeCell ref="U324:V324"/>
    <mergeCell ref="W324:Y324"/>
    <mergeCell ref="U308:V308"/>
    <mergeCell ref="W308:Y308"/>
    <mergeCell ref="U309:V309"/>
    <mergeCell ref="W309:Y309"/>
    <mergeCell ref="U321:V321"/>
    <mergeCell ref="W321:Y321"/>
    <mergeCell ref="U322:V322"/>
    <mergeCell ref="W322:Y322"/>
    <mergeCell ref="U294:V294"/>
    <mergeCell ref="W294:Y294"/>
    <mergeCell ref="U295:V295"/>
    <mergeCell ref="W295:Y295"/>
    <mergeCell ref="U296:V296"/>
    <mergeCell ref="W296:Y296"/>
    <mergeCell ref="U330:V330"/>
    <mergeCell ref="W330:Y330"/>
    <mergeCell ref="U331:V331"/>
    <mergeCell ref="W331:Y331"/>
    <mergeCell ref="U332:V332"/>
    <mergeCell ref="W332:Y332"/>
    <mergeCell ref="U333:V333"/>
    <mergeCell ref="W333:Y333"/>
    <mergeCell ref="U334:V334"/>
    <mergeCell ref="W334:Y334"/>
    <mergeCell ref="U335:V335"/>
    <mergeCell ref="W335:Y335"/>
    <mergeCell ref="U336:V336"/>
    <mergeCell ref="W336:Y336"/>
    <mergeCell ref="U325:V325"/>
    <mergeCell ref="W325:Y325"/>
    <mergeCell ref="U326:V326"/>
    <mergeCell ref="W326:Y326"/>
    <mergeCell ref="U327:V327"/>
    <mergeCell ref="U362:V362"/>
    <mergeCell ref="W362:Y362"/>
    <mergeCell ref="U363:V363"/>
    <mergeCell ref="W363:Y363"/>
    <mergeCell ref="U346:V346"/>
    <mergeCell ref="W346:Y346"/>
    <mergeCell ref="U347:V347"/>
    <mergeCell ref="W347:Y347"/>
    <mergeCell ref="W430:Y430"/>
    <mergeCell ref="U431:V431"/>
    <mergeCell ref="W431:Y431"/>
    <mergeCell ref="U432:V432"/>
    <mergeCell ref="W432:Y432"/>
    <mergeCell ref="U433:V433"/>
    <mergeCell ref="W433:Y433"/>
    <mergeCell ref="U434:V434"/>
    <mergeCell ref="W434:Y434"/>
    <mergeCell ref="U402:V402"/>
    <mergeCell ref="W421:Y421"/>
    <mergeCell ref="U422:V422"/>
    <mergeCell ref="W422:Y422"/>
    <mergeCell ref="U423:V423"/>
    <mergeCell ref="W423:Y423"/>
    <mergeCell ref="U424:V424"/>
    <mergeCell ref="W424:Y424"/>
    <mergeCell ref="U425:V425"/>
    <mergeCell ref="W425:Y425"/>
    <mergeCell ref="U426:V426"/>
    <mergeCell ref="W426:Y426"/>
    <mergeCell ref="U427:V427"/>
    <mergeCell ref="W427:Y427"/>
    <mergeCell ref="U428:V428"/>
    <mergeCell ref="U380:V380"/>
    <mergeCell ref="W380:Y380"/>
    <mergeCell ref="U381:V381"/>
    <mergeCell ref="W381:Y381"/>
    <mergeCell ref="U393:V393"/>
    <mergeCell ref="W393:Y393"/>
    <mergeCell ref="U394:V394"/>
    <mergeCell ref="W394:Y394"/>
    <mergeCell ref="U395:V395"/>
    <mergeCell ref="W395:Y395"/>
    <mergeCell ref="U396:V396"/>
    <mergeCell ref="W396:Y396"/>
    <mergeCell ref="U397:V397"/>
    <mergeCell ref="W397:Y397"/>
    <mergeCell ref="U398:V398"/>
    <mergeCell ref="W398:Y398"/>
    <mergeCell ref="U399:V399"/>
    <mergeCell ref="W399:Y399"/>
    <mergeCell ref="W402:Y402"/>
    <mergeCell ref="U403:V403"/>
    <mergeCell ref="W403:Y403"/>
    <mergeCell ref="U404:V404"/>
    <mergeCell ref="W404:Y404"/>
    <mergeCell ref="U405:V405"/>
    <mergeCell ref="W405:Y405"/>
    <mergeCell ref="U406:V406"/>
    <mergeCell ref="W406:Y406"/>
    <mergeCell ref="U407:V407"/>
    <mergeCell ref="W407:Y407"/>
    <mergeCell ref="U408:V408"/>
    <mergeCell ref="W408:Y408"/>
    <mergeCell ref="E421:E429"/>
    <mergeCell ref="E430:E433"/>
    <mergeCell ref="E434:E437"/>
    <mergeCell ref="E438:E451"/>
    <mergeCell ref="U430:V430"/>
    <mergeCell ref="U435:V435"/>
    <mergeCell ref="W435:Y435"/>
    <mergeCell ref="U436:V436"/>
    <mergeCell ref="W436:Y436"/>
    <mergeCell ref="U448:V448"/>
    <mergeCell ref="W428:Y428"/>
    <mergeCell ref="U429:V429"/>
    <mergeCell ref="W429:Y429"/>
    <mergeCell ref="W410:Y410"/>
    <mergeCell ref="U437:V437"/>
    <mergeCell ref="W437:Y437"/>
    <mergeCell ref="U438:V438"/>
    <mergeCell ref="W438:Y438"/>
    <mergeCell ref="U421:V421"/>
    <mergeCell ref="J434:J437"/>
    <mergeCell ref="J438:J451"/>
    <mergeCell ref="J452:J454"/>
    <mergeCell ref="J455:J461"/>
    <mergeCell ref="J462:J466"/>
    <mergeCell ref="J467:J469"/>
    <mergeCell ref="J470:J477"/>
    <mergeCell ref="K481:N481"/>
    <mergeCell ref="K482:N482"/>
    <mergeCell ref="K483:N483"/>
    <mergeCell ref="K484:N484"/>
    <mergeCell ref="K485:N485"/>
    <mergeCell ref="K486:N486"/>
    <mergeCell ref="F478:I489"/>
    <mergeCell ref="K475:N475"/>
    <mergeCell ref="K476:N476"/>
    <mergeCell ref="K477:N477"/>
    <mergeCell ref="K478:N478"/>
    <mergeCell ref="K440:N440"/>
    <mergeCell ref="K441:N441"/>
    <mergeCell ref="K442:N442"/>
    <mergeCell ref="K443:N443"/>
    <mergeCell ref="K444:N444"/>
    <mergeCell ref="K445:N445"/>
    <mergeCell ref="K446:N446"/>
    <mergeCell ref="K447:N447"/>
    <mergeCell ref="K448:N448"/>
    <mergeCell ref="K449:N449"/>
    <mergeCell ref="K450:N450"/>
    <mergeCell ref="F467:I469"/>
    <mergeCell ref="J478:J489"/>
    <mergeCell ref="E496:E503"/>
    <mergeCell ref="E504:E507"/>
    <mergeCell ref="E508:E509"/>
    <mergeCell ref="E510:E513"/>
    <mergeCell ref="F490:I490"/>
    <mergeCell ref="F491:I493"/>
    <mergeCell ref="F494:I495"/>
    <mergeCell ref="F496:I503"/>
    <mergeCell ref="F504:I507"/>
    <mergeCell ref="F508:I509"/>
    <mergeCell ref="F510:I513"/>
    <mergeCell ref="F421:I429"/>
    <mergeCell ref="F430:I433"/>
    <mergeCell ref="F434:I437"/>
    <mergeCell ref="F438:I451"/>
    <mergeCell ref="F452:I454"/>
    <mergeCell ref="E478:E489"/>
    <mergeCell ref="F470:I477"/>
    <mergeCell ref="J491:J493"/>
    <mergeCell ref="J494:J495"/>
    <mergeCell ref="J496:J503"/>
    <mergeCell ref="J504:J507"/>
    <mergeCell ref="J508:J509"/>
    <mergeCell ref="K470:N470"/>
    <mergeCell ref="K471:N471"/>
    <mergeCell ref="F455:I461"/>
    <mergeCell ref="F462:I466"/>
    <mergeCell ref="U490:V490"/>
    <mergeCell ref="W490:Y490"/>
    <mergeCell ref="U511:V511"/>
    <mergeCell ref="W511:Y511"/>
    <mergeCell ref="E211:H211"/>
    <mergeCell ref="I211:M211"/>
    <mergeCell ref="E212:H212"/>
    <mergeCell ref="I212:M212"/>
    <mergeCell ref="E213:H213"/>
    <mergeCell ref="I213:M213"/>
    <mergeCell ref="U468:V468"/>
    <mergeCell ref="W468:Y468"/>
    <mergeCell ref="U469:V469"/>
    <mergeCell ref="J510:J513"/>
    <mergeCell ref="E452:E454"/>
    <mergeCell ref="E455:E461"/>
    <mergeCell ref="E462:E466"/>
    <mergeCell ref="E467:E469"/>
    <mergeCell ref="E470:E477"/>
    <mergeCell ref="E491:E493"/>
    <mergeCell ref="E494:E495"/>
    <mergeCell ref="E232:H232"/>
    <mergeCell ref="I232:M232"/>
    <mergeCell ref="E229:H229"/>
    <mergeCell ref="E230:H230"/>
    <mergeCell ref="E231:H231"/>
    <mergeCell ref="I229:M229"/>
    <mergeCell ref="I230:M230"/>
    <mergeCell ref="I231:M231"/>
    <mergeCell ref="W453:Y453"/>
    <mergeCell ref="U454:V454"/>
    <mergeCell ref="W454:Y454"/>
    <mergeCell ref="U466:V466"/>
    <mergeCell ref="W466:Y466"/>
    <mergeCell ref="U467:V467"/>
    <mergeCell ref="W467:Y467"/>
    <mergeCell ref="K421:N421"/>
    <mergeCell ref="E217:H217"/>
    <mergeCell ref="I217:M217"/>
    <mergeCell ref="E218:H218"/>
    <mergeCell ref="I218:M218"/>
    <mergeCell ref="E219:H219"/>
    <mergeCell ref="I219:M219"/>
    <mergeCell ref="E220:H220"/>
    <mergeCell ref="I220:M220"/>
    <mergeCell ref="C225:I225"/>
    <mergeCell ref="E235:Y235"/>
    <mergeCell ref="K451:N451"/>
    <mergeCell ref="K452:N452"/>
    <mergeCell ref="K453:N453"/>
    <mergeCell ref="K454:N454"/>
    <mergeCell ref="K436:N436"/>
    <mergeCell ref="K437:N437"/>
    <mergeCell ref="J421:J429"/>
    <mergeCell ref="J430:J433"/>
    <mergeCell ref="I32:Y32"/>
    <mergeCell ref="I34:M34"/>
    <mergeCell ref="I36:M36"/>
    <mergeCell ref="I38:Y38"/>
    <mergeCell ref="I40:M40"/>
    <mergeCell ref="C60:H60"/>
    <mergeCell ref="I63:M63"/>
    <mergeCell ref="I69:M69"/>
    <mergeCell ref="I71:Y71"/>
    <mergeCell ref="C13:H13"/>
    <mergeCell ref="E15:H15"/>
    <mergeCell ref="K185:M185"/>
    <mergeCell ref="J76:Y76"/>
    <mergeCell ref="I120:Y120"/>
    <mergeCell ref="O195:R195"/>
    <mergeCell ref="U489:V489"/>
    <mergeCell ref="W489:Y489"/>
    <mergeCell ref="K422:N422"/>
    <mergeCell ref="K423:N423"/>
    <mergeCell ref="K424:N424"/>
    <mergeCell ref="K425:N425"/>
    <mergeCell ref="K426:N426"/>
    <mergeCell ref="K427:N427"/>
    <mergeCell ref="K428:N428"/>
    <mergeCell ref="K429:N429"/>
    <mergeCell ref="K430:N430"/>
    <mergeCell ref="K431:N431"/>
    <mergeCell ref="K432:N432"/>
    <mergeCell ref="K433:N433"/>
    <mergeCell ref="K434:N434"/>
    <mergeCell ref="K435:N435"/>
    <mergeCell ref="K455:N455"/>
    <mergeCell ref="J15:Y15"/>
    <mergeCell ref="I20:M20"/>
    <mergeCell ref="I22:Y22"/>
    <mergeCell ref="I24:Y24"/>
    <mergeCell ref="I26:Y26"/>
    <mergeCell ref="I28:Y28"/>
    <mergeCell ref="I30:Y30"/>
    <mergeCell ref="E187:J187"/>
    <mergeCell ref="N187:V187"/>
    <mergeCell ref="W187:X187"/>
    <mergeCell ref="J179:Y179"/>
    <mergeCell ref="J177:Y177"/>
    <mergeCell ref="E184:J184"/>
    <mergeCell ref="K184:M184"/>
    <mergeCell ref="N184:V184"/>
    <mergeCell ref="W184:Y184"/>
    <mergeCell ref="W1:Z1"/>
    <mergeCell ref="C174:H174"/>
    <mergeCell ref="I176:M176"/>
    <mergeCell ref="I178:M178"/>
    <mergeCell ref="I73:Y73"/>
    <mergeCell ref="J74:Y74"/>
    <mergeCell ref="I75:Y75"/>
    <mergeCell ref="E181:Y181"/>
    <mergeCell ref="E182:J182"/>
    <mergeCell ref="K182:M182"/>
    <mergeCell ref="N182:V182"/>
    <mergeCell ref="W182:Y182"/>
    <mergeCell ref="E183:J183"/>
    <mergeCell ref="K183:M183"/>
    <mergeCell ref="N183:V183"/>
    <mergeCell ref="W183:Y183"/>
    <mergeCell ref="I77:Y77"/>
    <mergeCell ref="I79:Y79"/>
    <mergeCell ref="I81:Y81"/>
    <mergeCell ref="I83:M83"/>
    <mergeCell ref="I85:M85"/>
    <mergeCell ref="I87:Y87"/>
    <mergeCell ref="C109:H109"/>
    <mergeCell ref="D111:Y111"/>
    <mergeCell ref="I112:Y112"/>
    <mergeCell ref="I114:Y114"/>
    <mergeCell ref="I116:Y116"/>
    <mergeCell ref="I118:M118"/>
    <mergeCell ref="E214:H214"/>
    <mergeCell ref="I214:M214"/>
    <mergeCell ref="I197:M197"/>
    <mergeCell ref="E203:H203"/>
    <mergeCell ref="I203:M203"/>
    <mergeCell ref="C150:H150"/>
    <mergeCell ref="I153:M153"/>
    <mergeCell ref="I155:Y155"/>
    <mergeCell ref="I157:Y157"/>
    <mergeCell ref="I159:M159"/>
    <mergeCell ref="I161:M161"/>
    <mergeCell ref="I163:Y163"/>
    <mergeCell ref="I165:M165"/>
    <mergeCell ref="I167:M167"/>
    <mergeCell ref="I169:Y169"/>
    <mergeCell ref="N185:V185"/>
    <mergeCell ref="W185:X185"/>
    <mergeCell ref="E186:J186"/>
    <mergeCell ref="E204:H204"/>
    <mergeCell ref="I206:M206"/>
    <mergeCell ref="I122:M122"/>
    <mergeCell ref="I124:M124"/>
    <mergeCell ref="I126:Y126"/>
    <mergeCell ref="I189:M189"/>
    <mergeCell ref="I195:M195"/>
    <mergeCell ref="E209:H209"/>
    <mergeCell ref="I209:M209"/>
    <mergeCell ref="E210:H210"/>
    <mergeCell ref="E200:H200"/>
    <mergeCell ref="I200:M200"/>
    <mergeCell ref="E201:H201"/>
    <mergeCell ref="I201:M201"/>
    <mergeCell ref="E202:H202"/>
    <mergeCell ref="I202:M202"/>
    <mergeCell ref="J190:Y190"/>
    <mergeCell ref="I193:M193"/>
    <mergeCell ref="I191:M191"/>
    <mergeCell ref="I210:M210"/>
    <mergeCell ref="I204:M204"/>
    <mergeCell ref="E185:J185"/>
    <mergeCell ref="K186:M187"/>
    <mergeCell ref="N186:V186"/>
    <mergeCell ref="W186:X186"/>
    <mergeCell ref="J207:Y207"/>
  </mergeCells>
  <phoneticPr fontId="5"/>
  <conditionalFormatting sqref="I20:M20">
    <cfRule type="expression" dxfId="86" priority="408" stopIfTrue="1">
      <formula>$A20&lt;&gt;0</formula>
    </cfRule>
  </conditionalFormatting>
  <conditionalFormatting sqref="I34:M34">
    <cfRule type="expression" dxfId="85" priority="401" stopIfTrue="1">
      <formula>$A34&lt;&gt;0</formula>
    </cfRule>
  </conditionalFormatting>
  <conditionalFormatting sqref="I36:M36">
    <cfRule type="expression" dxfId="84" priority="400" stopIfTrue="1">
      <formula>$A36&lt;&gt;0</formula>
    </cfRule>
  </conditionalFormatting>
  <conditionalFormatting sqref="I40:M40">
    <cfRule type="expression" dxfId="83" priority="398" stopIfTrue="1">
      <formula>$A40&lt;&gt;0</formula>
    </cfRule>
  </conditionalFormatting>
  <conditionalFormatting sqref="I63:M63">
    <cfRule type="expression" dxfId="82" priority="397" stopIfTrue="1">
      <formula>$A63&lt;&gt;0</formula>
    </cfRule>
  </conditionalFormatting>
  <conditionalFormatting sqref="I69:M69">
    <cfRule type="expression" dxfId="81" priority="396" stopIfTrue="1">
      <formula>$A69&lt;&gt;0</formula>
    </cfRule>
  </conditionalFormatting>
  <conditionalFormatting sqref="I83:M83">
    <cfRule type="expression" dxfId="80" priority="389" stopIfTrue="1">
      <formula>$A83&lt;&gt;0</formula>
    </cfRule>
  </conditionalFormatting>
  <conditionalFormatting sqref="I85:M85">
    <cfRule type="expression" dxfId="79" priority="387" stopIfTrue="1">
      <formula>$A85&lt;&gt;0</formula>
    </cfRule>
  </conditionalFormatting>
  <conditionalFormatting sqref="I122:M122">
    <cfRule type="expression" dxfId="78" priority="382" stopIfTrue="1">
      <formula>$A122&lt;&gt;0</formula>
    </cfRule>
  </conditionalFormatting>
  <conditionalFormatting sqref="I124:M124">
    <cfRule type="expression" dxfId="77" priority="381" stopIfTrue="1">
      <formula>$A124&lt;&gt;0</formula>
    </cfRule>
  </conditionalFormatting>
  <conditionalFormatting sqref="I153:M153">
    <cfRule type="expression" dxfId="76" priority="379" stopIfTrue="1">
      <formula>$A153&lt;&gt;0</formula>
    </cfRule>
  </conditionalFormatting>
  <conditionalFormatting sqref="I159:M159">
    <cfRule type="expression" dxfId="75" priority="376" stopIfTrue="1">
      <formula>$A159&lt;&gt;0</formula>
    </cfRule>
  </conditionalFormatting>
  <conditionalFormatting sqref="I161:M161">
    <cfRule type="expression" dxfId="74" priority="375" stopIfTrue="1">
      <formula>$A161&lt;&gt;0</formula>
    </cfRule>
  </conditionalFormatting>
  <conditionalFormatting sqref="I165:M165">
    <cfRule type="expression" dxfId="73" priority="373" stopIfTrue="1">
      <formula>$A165&lt;&gt;0</formula>
    </cfRule>
  </conditionalFormatting>
  <conditionalFormatting sqref="I167:M167">
    <cfRule type="expression" dxfId="72" priority="372" stopIfTrue="1">
      <formula>$A167&lt;&gt;0</formula>
    </cfRule>
  </conditionalFormatting>
  <conditionalFormatting sqref="I189:M189">
    <cfRule type="expression" dxfId="71" priority="362" stopIfTrue="1">
      <formula>$A189&lt;&gt;0</formula>
    </cfRule>
  </conditionalFormatting>
  <conditionalFormatting sqref="I200:M202">
    <cfRule type="expression" dxfId="70" priority="359" stopIfTrue="1">
      <formula>$A200&lt;&gt;0</formula>
    </cfRule>
  </conditionalFormatting>
  <conditionalFormatting sqref="I204:M204">
    <cfRule type="expression" dxfId="69" priority="358" stopIfTrue="1">
      <formula>$A204&lt;&gt;0</formula>
    </cfRule>
  </conditionalFormatting>
  <conditionalFormatting sqref="I22:Y22">
    <cfRule type="expression" dxfId="68" priority="407" stopIfTrue="1">
      <formula>$A22&lt;&gt;0</formula>
    </cfRule>
  </conditionalFormatting>
  <conditionalFormatting sqref="I24:Y24">
    <cfRule type="expression" dxfId="67" priority="406" stopIfTrue="1">
      <formula>$A24&lt;&gt;0</formula>
    </cfRule>
  </conditionalFormatting>
  <conditionalFormatting sqref="I26:Y26">
    <cfRule type="expression" dxfId="66" priority="405" stopIfTrue="1">
      <formula>$A26&lt;&gt;0</formula>
    </cfRule>
  </conditionalFormatting>
  <conditionalFormatting sqref="I28:Y28">
    <cfRule type="expression" dxfId="65" priority="404" stopIfTrue="1">
      <formula>$A28&lt;&gt;0</formula>
    </cfRule>
  </conditionalFormatting>
  <conditionalFormatting sqref="I30:Y30">
    <cfRule type="expression" dxfId="64" priority="403" stopIfTrue="1">
      <formula>$A30&lt;&gt;0</formula>
    </cfRule>
  </conditionalFormatting>
  <conditionalFormatting sqref="I32:Y32">
    <cfRule type="expression" dxfId="63" priority="402" stopIfTrue="1">
      <formula>$A32&lt;&gt;0</formula>
    </cfRule>
  </conditionalFormatting>
  <conditionalFormatting sqref="I38:Y38">
    <cfRule type="expression" dxfId="62" priority="399" stopIfTrue="1">
      <formula>$A38&lt;&gt;0</formula>
    </cfRule>
  </conditionalFormatting>
  <conditionalFormatting sqref="I71:Y71">
    <cfRule type="expression" dxfId="61" priority="395" stopIfTrue="1">
      <formula>$A71&lt;&gt;0</formula>
    </cfRule>
  </conditionalFormatting>
  <conditionalFormatting sqref="I73:Y73">
    <cfRule type="expression" dxfId="60" priority="394" stopIfTrue="1">
      <formula>$A73&lt;&gt;0</formula>
    </cfRule>
  </conditionalFormatting>
  <conditionalFormatting sqref="I75:Y75">
    <cfRule type="expression" dxfId="59" priority="393" stopIfTrue="1">
      <formula>$A75&lt;&gt;0</formula>
    </cfRule>
  </conditionalFormatting>
  <conditionalFormatting sqref="I77:Y77">
    <cfRule type="expression" dxfId="58" priority="392" stopIfTrue="1">
      <formula>$A77&lt;&gt;0</formula>
    </cfRule>
  </conditionalFormatting>
  <conditionalFormatting sqref="I79:Y79">
    <cfRule type="expression" dxfId="57" priority="391" stopIfTrue="1">
      <formula>$A79&lt;&gt;0</formula>
    </cfRule>
  </conditionalFormatting>
  <conditionalFormatting sqref="I81:Y81">
    <cfRule type="expression" dxfId="56" priority="390" stopIfTrue="1">
      <formula>$A81&lt;&gt;0</formula>
    </cfRule>
  </conditionalFormatting>
  <conditionalFormatting sqref="I87:Y87">
    <cfRule type="expression" dxfId="55" priority="386" stopIfTrue="1">
      <formula>$A87&lt;&gt;0</formula>
    </cfRule>
  </conditionalFormatting>
  <conditionalFormatting sqref="I114:Y114">
    <cfRule type="expression" dxfId="54" priority="385" stopIfTrue="1">
      <formula>$A114&lt;&gt;0</formula>
    </cfRule>
  </conditionalFormatting>
  <conditionalFormatting sqref="I116:Y116">
    <cfRule type="expression" dxfId="53" priority="384" stopIfTrue="1">
      <formula>$A116&lt;&gt;0</formula>
    </cfRule>
  </conditionalFormatting>
  <conditionalFormatting sqref="I120:Y120">
    <cfRule type="expression" dxfId="52" priority="383" stopIfTrue="1">
      <formula>$A120&lt;&gt;0</formula>
    </cfRule>
  </conditionalFormatting>
  <conditionalFormatting sqref="I126:Y126">
    <cfRule type="expression" dxfId="51" priority="380" stopIfTrue="1">
      <formula>$A126&lt;&gt;0</formula>
    </cfRule>
  </conditionalFormatting>
  <conditionalFormatting sqref="I155:Y155">
    <cfRule type="expression" dxfId="50" priority="378" stopIfTrue="1">
      <formula>$A155&lt;&gt;0</formula>
    </cfRule>
  </conditionalFormatting>
  <conditionalFormatting sqref="I157:Y157">
    <cfRule type="expression" dxfId="49" priority="377" stopIfTrue="1">
      <formula>$A157&lt;&gt;0</formula>
    </cfRule>
  </conditionalFormatting>
  <conditionalFormatting sqref="I163:Y163">
    <cfRule type="expression" dxfId="48" priority="374" stopIfTrue="1">
      <formula>$A163&lt;&gt;0</formula>
    </cfRule>
  </conditionalFormatting>
  <conditionalFormatting sqref="I169:Y169">
    <cfRule type="expression" dxfId="47" priority="371" stopIfTrue="1">
      <formula>$A169&lt;&gt;0</formula>
    </cfRule>
  </conditionalFormatting>
  <conditionalFormatting sqref="J239:J252">
    <cfRule type="expression" dxfId="46" priority="341" stopIfTrue="1">
      <formula>希望&lt;&gt;0</formula>
    </cfRule>
  </conditionalFormatting>
  <conditionalFormatting sqref="J257:J416">
    <cfRule type="expression" dxfId="45" priority="139" stopIfTrue="1">
      <formula>希望&lt;&gt;0</formula>
    </cfRule>
  </conditionalFormatting>
  <conditionalFormatting sqref="J421:J521">
    <cfRule type="expression" dxfId="44" priority="13" stopIfTrue="1">
      <formula>希望&lt;&gt;0</formula>
    </cfRule>
  </conditionalFormatting>
  <conditionalFormatting sqref="J526">
    <cfRule type="expression" dxfId="43" priority="3" stopIfTrue="1">
      <formula>希望&lt;&gt;0</formula>
    </cfRule>
  </conditionalFormatting>
  <conditionalFormatting sqref="K183:M183">
    <cfRule type="expression" dxfId="42" priority="370" stopIfTrue="1">
      <formula>$A182&lt;&gt;0</formula>
    </cfRule>
  </conditionalFormatting>
  <conditionalFormatting sqref="K184:M184">
    <cfRule type="expression" dxfId="41" priority="369" stopIfTrue="1">
      <formula>$A182&lt;&gt;0</formula>
    </cfRule>
  </conditionalFormatting>
  <conditionalFormatting sqref="K185:M185">
    <cfRule type="expression" dxfId="40" priority="367" stopIfTrue="1">
      <formula>$A182&lt;&gt;0</formula>
    </cfRule>
  </conditionalFormatting>
  <conditionalFormatting sqref="K186:M187">
    <cfRule type="expression" dxfId="39" priority="365" stopIfTrue="1">
      <formula>$A182&lt;&gt;0</formula>
    </cfRule>
  </conditionalFormatting>
  <conditionalFormatting sqref="N184:V185">
    <cfRule type="expression" dxfId="38" priority="366" stopIfTrue="1">
      <formula>$A184&lt;&gt;0</formula>
    </cfRule>
  </conditionalFormatting>
  <conditionalFormatting sqref="N186:V186">
    <cfRule type="expression" dxfId="37" priority="364" stopIfTrue="1">
      <formula>AND($A186&lt;&gt;0,TRIM($N186)="")</formula>
    </cfRule>
  </conditionalFormatting>
  <conditionalFormatting sqref="O239:O251">
    <cfRule type="expression" dxfId="36" priority="343" stopIfTrue="1">
      <formula>$AC239</formula>
    </cfRule>
  </conditionalFormatting>
  <conditionalFormatting sqref="O252">
    <cfRule type="expression" dxfId="35" priority="340" stopIfTrue="1">
      <formula>OR(AND(TRIM(J252)&lt;&gt;"",O252&lt;&gt;"○"),AND(TRIM(J252)="",O252="○"))</formula>
    </cfRule>
  </conditionalFormatting>
  <conditionalFormatting sqref="O257:O415">
    <cfRule type="expression" dxfId="34" priority="141" stopIfTrue="1">
      <formula>$AC257</formula>
    </cfRule>
  </conditionalFormatting>
  <conditionalFormatting sqref="O416">
    <cfRule type="expression" dxfId="33" priority="138" stopIfTrue="1">
      <formula>OR(AND(TRIM(J416)&lt;&gt;"",O416&lt;&gt;"○"),AND(TRIM(J416)="",O416="○"))</formula>
    </cfRule>
  </conditionalFormatting>
  <conditionalFormatting sqref="O421:O521">
    <cfRule type="expression" dxfId="32" priority="5" stopIfTrue="1">
      <formula>$AC421</formula>
    </cfRule>
  </conditionalFormatting>
  <conditionalFormatting sqref="O526">
    <cfRule type="expression" dxfId="31" priority="2" stopIfTrue="1">
      <formula>OR(AND(TRIM(J526)&lt;&gt;"",O526&lt;&gt;"○"),AND(TRIM(J526)="",O526="○"))</formula>
    </cfRule>
  </conditionalFormatting>
  <conditionalFormatting sqref="P83">
    <cfRule type="expression" dxfId="30" priority="388" stopIfTrue="1">
      <formula>$A84&lt;&gt;0</formula>
    </cfRule>
  </conditionalFormatting>
  <conditionalFormatting sqref="P251:S251">
    <cfRule type="expression" dxfId="29" priority="342" stopIfTrue="1">
      <formula>$A251&lt;&gt;0</formula>
    </cfRule>
  </conditionalFormatting>
  <conditionalFormatting sqref="P252:S252">
    <cfRule type="expression" dxfId="28" priority="339" stopIfTrue="1">
      <formula>AND(O252="○",TRIM(P252)="")</formula>
    </cfRule>
  </conditionalFormatting>
  <conditionalFormatting sqref="P263:S263">
    <cfRule type="expression" dxfId="27" priority="330" stopIfTrue="1">
      <formula>$A263&lt;&gt;0</formula>
    </cfRule>
  </conditionalFormatting>
  <conditionalFormatting sqref="P267:S267">
    <cfRule type="expression" dxfId="26" priority="324" stopIfTrue="1">
      <formula>$A267&lt;&gt;0</formula>
    </cfRule>
  </conditionalFormatting>
  <conditionalFormatting sqref="P285:S285">
    <cfRule type="expression" dxfId="25" priority="302" stopIfTrue="1">
      <formula>$A285&lt;&gt;0</formula>
    </cfRule>
  </conditionalFormatting>
  <conditionalFormatting sqref="P298:S298">
    <cfRule type="expression" dxfId="24" priority="284" stopIfTrue="1">
      <formula>$A298&lt;&gt;0</formula>
    </cfRule>
  </conditionalFormatting>
  <conditionalFormatting sqref="P310:S310">
    <cfRule type="expression" dxfId="23" priority="269" stopIfTrue="1">
      <formula>$A310&lt;&gt;0</formula>
    </cfRule>
  </conditionalFormatting>
  <conditionalFormatting sqref="P323:S323">
    <cfRule type="expression" dxfId="22" priority="252" stopIfTrue="1">
      <formula>$A323&lt;&gt;0</formula>
    </cfRule>
  </conditionalFormatting>
  <conditionalFormatting sqref="P326:S326">
    <cfRule type="expression" dxfId="21" priority="247" stopIfTrue="1">
      <formula>$A326&lt;&gt;0</formula>
    </cfRule>
  </conditionalFormatting>
  <conditionalFormatting sqref="P333:S333">
    <cfRule type="expression" dxfId="20" priority="237" stopIfTrue="1">
      <formula>$A333&lt;&gt;0</formula>
    </cfRule>
  </conditionalFormatting>
  <conditionalFormatting sqref="P404:S404">
    <cfRule type="expression" dxfId="19" priority="155" stopIfTrue="1">
      <formula>$A404&lt;&gt;0</formula>
    </cfRule>
  </conditionalFormatting>
  <conditionalFormatting sqref="P408:S408">
    <cfRule type="expression" dxfId="18" priority="149" stopIfTrue="1">
      <formula>$A408&lt;&gt;0</formula>
    </cfRule>
  </conditionalFormatting>
  <conditionalFormatting sqref="P415:S415">
    <cfRule type="expression" dxfId="17" priority="140" stopIfTrue="1">
      <formula>$A415&lt;&gt;0</formula>
    </cfRule>
  </conditionalFormatting>
  <conditionalFormatting sqref="P416:S416">
    <cfRule type="expression" dxfId="16" priority="137" stopIfTrue="1">
      <formula>AND(O416="○",TRIM(P416)="")</formula>
    </cfRule>
  </conditionalFormatting>
  <conditionalFormatting sqref="P429:S429">
    <cfRule type="expression" dxfId="15" priority="126" stopIfTrue="1">
      <formula>$A429&lt;&gt;0</formula>
    </cfRule>
  </conditionalFormatting>
  <conditionalFormatting sqref="P433:S433">
    <cfRule type="expression" dxfId="14" priority="120" stopIfTrue="1">
      <formula>$A433&lt;&gt;0</formula>
    </cfRule>
  </conditionalFormatting>
  <conditionalFormatting sqref="P437:S437">
    <cfRule type="expression" dxfId="13" priority="114" stopIfTrue="1">
      <formula>$A437&lt;&gt;0</formula>
    </cfRule>
  </conditionalFormatting>
  <conditionalFormatting sqref="P451:S451">
    <cfRule type="expression" dxfId="12" priority="98" stopIfTrue="1">
      <formula>$A451&lt;&gt;0</formula>
    </cfRule>
  </conditionalFormatting>
  <conditionalFormatting sqref="P461:S461">
    <cfRule type="expression" dxfId="11" priority="85" stopIfTrue="1">
      <formula>$A461&lt;&gt;0</formula>
    </cfRule>
  </conditionalFormatting>
  <conditionalFormatting sqref="P466:S466">
    <cfRule type="expression" dxfId="10" priority="78" stopIfTrue="1">
      <formula>$A466&lt;&gt;0</formula>
    </cfRule>
  </conditionalFormatting>
  <conditionalFormatting sqref="P469:S469">
    <cfRule type="expression" dxfId="9" priority="73" stopIfTrue="1">
      <formula>$A469&lt;&gt;0</formula>
    </cfRule>
  </conditionalFormatting>
  <conditionalFormatting sqref="P477:S477">
    <cfRule type="expression" dxfId="8" priority="63" stopIfTrue="1">
      <formula>$A477&lt;&gt;0</formula>
    </cfRule>
  </conditionalFormatting>
  <conditionalFormatting sqref="P489:S489">
    <cfRule type="expression" dxfId="7" priority="49" stopIfTrue="1">
      <formula>$A489&lt;&gt;0</formula>
    </cfRule>
  </conditionalFormatting>
  <conditionalFormatting sqref="P493:S493">
    <cfRule type="expression" dxfId="6" priority="42" stopIfTrue="1">
      <formula>$A493&lt;&gt;0</formula>
    </cfRule>
  </conditionalFormatting>
  <conditionalFormatting sqref="P503:S503">
    <cfRule type="expression" dxfId="5" priority="29" stopIfTrue="1">
      <formula>$A503&lt;&gt;0</formula>
    </cfRule>
  </conditionalFormatting>
  <conditionalFormatting sqref="P507:S507">
    <cfRule type="expression" dxfId="4" priority="23" stopIfTrue="1">
      <formula>$A507&lt;&gt;0</formula>
    </cfRule>
  </conditionalFormatting>
  <conditionalFormatting sqref="P513:S513">
    <cfRule type="expression" dxfId="3" priority="14" stopIfTrue="1">
      <formula>$A513&lt;&gt;0</formula>
    </cfRule>
  </conditionalFormatting>
  <conditionalFormatting sqref="P521:S521">
    <cfRule type="expression" dxfId="2" priority="4" stopIfTrue="1">
      <formula>$A521&lt;&gt;0</formula>
    </cfRule>
  </conditionalFormatting>
  <conditionalFormatting sqref="P526:S526">
    <cfRule type="expression" dxfId="1" priority="1" stopIfTrue="1">
      <formula>AND(O526="○",TRIM(P526)="")</formula>
    </cfRule>
  </conditionalFormatting>
  <conditionalFormatting sqref="W186:X186">
    <cfRule type="expression" dxfId="0" priority="363" stopIfTrue="1">
      <formula>AND($A186&lt;&gt;0,TRIM($W186)="")</formula>
    </cfRule>
  </conditionalFormatting>
  <dataValidations count="14">
    <dataValidation imeMode="hiragana" allowBlank="1" showInputMessage="1" showErrorMessage="1" sqref="N184:V187 P251:S252 P263:S263 P267:S267 P285:S285 P298:S298 P310:S310 P323:S323 P326:S326 P333:S333 P404:S404 P408:S408 P415:S416 P429:S429 P433:S433 P437:S437 P451:S451 P461:S461 P466:S466 P469:S469 P477:S477 P489:S489 P493:S493 P503:S503 P507:S507 P513:S513 P521:S521 P526:S526 I178:M178 I163:Y163 I157:Y157 I120:Y120 I116:Y116 I112:Y112 I81:Y81 I77:Y77 I75:Y75 I71:Y71 I32:Y32 I28:Y28 I26:Y26 I22:Y22" xr:uid="{46882DB1-0DD5-42F6-B8B8-C53AB60BAAEC}"/>
    <dataValidation type="whole" imeMode="halfAlpha" allowBlank="1" showInputMessage="1" showErrorMessage="1" error="7桁の数字を入力してください" sqref="I20:M20 I161:M161 I118:M118 I69:M69" xr:uid="{A3169D2D-AC4D-4E8D-973C-F060F95074CB}">
      <formula1>0</formula1>
      <formula2>9999999</formula2>
    </dataValidation>
    <dataValidation imeMode="fullKatakana" allowBlank="1" showInputMessage="1" showErrorMessage="1" sqref="I24:Y24 I155:Y155 I114:Y114 I79:Y79 I73:Y73 I30:Y30" xr:uid="{0C79844D-8EE7-4E7F-B64E-E6092DFA2BEE}"/>
    <dataValidation imeMode="halfAlpha" allowBlank="1" showInputMessage="1" showErrorMessage="1" sqref="I34:M34 I169:Y169 I167:M167 I165:M165 I159:M159 I126:Y126 I124:M124 P122 I122:M122 I87:Y87 I85:M85 P83 I83:M83 I38:Y38 I36:M36 P34" xr:uid="{6EB2BC8F-9405-4025-8989-813270B33F01}"/>
    <dataValidation type="list" imeMode="halfAlpha" allowBlank="1" showInputMessage="1" showErrorMessage="1" error="リストから選択してください" sqref="I40:M40" xr:uid="{C981A227-8FF2-43FD-83C9-23C9CEB9743A}">
      <formula1>"一致する,一致しない"</formula1>
    </dataValidation>
    <dataValidation type="list" imeMode="halfAlpha" allowBlank="1" showInputMessage="1" showErrorMessage="1" error="リストから選択してください" sqref="I63:M63 I153:M153" xr:uid="{3206D396-05C5-4C1F-A58F-B782EBF08427}">
      <formula1>"しない,する"</formula1>
    </dataValidation>
    <dataValidation type="date" imeMode="halfAlpha" allowBlank="1" showInputMessage="1" showErrorMessage="1" error="有効な日付を入力してください" sqref="I176:M176 I197:M197 O195:R195 I195:M195 I193:M193 I191:M191" xr:uid="{AE397170-D48F-4D32-81B0-4C37D88E8838}">
      <formula1>92</formula1>
      <formula2>73415</formula2>
    </dataValidation>
    <dataValidation allowBlank="1" showInputMessage="1" showErrorMessage="1" sqref="B182 I203:M203 I214:M214 I220:M220 I232:M232 B236" xr:uid="{67CE744E-30D9-4A44-8991-B27579D61827}"/>
    <dataValidation type="list" imeMode="halfAlpha" allowBlank="1" showInputMessage="1" showErrorMessage="1" error="リストから選択してください" sqref="O526 O421:O521 O257:O416 O239:O252 K183:M187" xr:uid="{4864A93B-D6D2-4771-81BA-7F8D161CAA03}">
      <formula1>"○,　"</formula1>
    </dataValidation>
    <dataValidation type="whole" imeMode="halfAlpha" allowBlank="1" showInputMessage="1" showErrorMessage="1" error="有効な数字を入力してください" sqref="W186:X187" xr:uid="{90224FCE-B513-4E5C-A94D-3DDF3F13CDA1}">
      <formula1>0</formula1>
      <formula2>100</formula2>
    </dataValidation>
    <dataValidation type="whole" imeMode="halfAlpha" allowBlank="1" showInputMessage="1" showErrorMessage="1" error="有効な数字を入力してください" sqref="I189:M189 I204:M204 I200:M202" xr:uid="{BC6D631C-5334-4AD5-B323-38F89D76C8AF}">
      <formula1>0</formula1>
      <formula2>9999999999</formula2>
    </dataValidation>
    <dataValidation type="list" imeMode="halfAlpha" allowBlank="1" showInputMessage="1" showErrorMessage="1" error="リストから選択してください" sqref="I206:M206" xr:uid="{7E01D3A8-367A-4F6E-B99A-E33157D3CC65}">
      <formula1>"該当する,該当しない,　"</formula1>
    </dataValidation>
    <dataValidation type="whole" imeMode="halfAlpha" allowBlank="1" showInputMessage="1" showErrorMessage="1" error="有効な数字を入力してください。10兆円以上になる場合は、9,999,999,999と入力してください" sqref="T526:Y526 T421:Y521 T257:Y416 T239:Y252 I229:M231 I218:M219 I210:M213" xr:uid="{086D1C87-88C0-4A74-A957-19E76112C286}">
      <formula1>-9999999999</formula1>
      <formula2>9999999999</formula2>
    </dataValidation>
    <dataValidation type="list" imeMode="halfAlpha" allowBlank="1" showInputMessage="1" showErrorMessage="1" error="リストから選択してください" sqref="J526 J421:J521 J257:J416 J239:J252" xr:uid="{8A3BB770-790B-4DF5-8427-570DF7DE57AA}">
      <formula1>"①,②,③,④,⑤,○,　"</formula1>
    </dataValidation>
  </dataValidations>
  <pageMargins left="0.19685039370078741" right="0.19685039370078741" top="0.39370078740157483" bottom="0.19685039370078741" header="0.19685039370078741" footer="0.19685039370078741"/>
  <headerFooter>
    <oddHeader>&amp;R&amp;8&amp;P/&amp;N</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34"/>
  </cols>
  <sheetData>
    <row r="1" spans="1:1" x14ac:dyDescent="0.15">
      <c r="A1" s="34"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34" t="str">
        <f>"@神奈川県@和歌山県@鹿児島県@"</f>
        <v>@神奈川県@和歌山県@鹿児島県@</v>
      </c>
    </row>
    <row r="3" spans="1:1" x14ac:dyDescent="0.15">
      <c r="A3" s="34" t="s">
        <v>106</v>
      </c>
    </row>
    <row r="4" spans="1:1" x14ac:dyDescent="0.15">
      <c r="A4" s="34" t="s">
        <v>107</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株式会社 ミラ</cp:lastModifiedBy>
  <cp:lastPrinted>2022-10-13T05:40:18Z</cp:lastPrinted>
  <dcterms:created xsi:type="dcterms:W3CDTF">2018-07-20T07:50:20Z</dcterms:created>
  <dcterms:modified xsi:type="dcterms:W3CDTF">2025-11-25T04:10:59Z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